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8270" windowHeight="13740"/>
  </bookViews>
  <sheets>
    <sheet name="Guide de l'utilisateur" sheetId="11" r:id="rId1"/>
    <sheet name="A- Infos générales &amp; hypothèses" sheetId="1" r:id="rId2"/>
    <sheet name="B- Quantités MO (résultats) " sheetId="2" r:id="rId3"/>
    <sheet name="4-graphs" sheetId="10" state="hidden" r:id="rId4"/>
  </sheets>
  <externalReferences>
    <externalReference r:id="rId5"/>
  </externalReferences>
  <definedNames>
    <definedName name="OccupationSaisonnier">'[1]1- Calcul municipalités'!$O$2</definedName>
    <definedName name="_xlnm.Print_Area" localSheetId="1">'A- Infos générales &amp; hypothèses'!$A$1:$K$24</definedName>
    <definedName name="_xlnm.Print_Area" localSheetId="2">'B- Quantités MO (résultats) '!$B$1:$X$16</definedName>
    <definedName name="_xlnm.Print_Area" localSheetId="0">'Guide de l''utilisateur'!$A$1:$N$31</definedName>
  </definedNames>
  <calcPr calcId="145621" iterate="1" iterateCount="25"/>
</workbook>
</file>

<file path=xl/calcChain.xml><?xml version="1.0" encoding="utf-8"?>
<calcChain xmlns="http://schemas.openxmlformats.org/spreadsheetml/2006/main">
  <c r="D8" i="2" l="1"/>
  <c r="D9" i="2"/>
  <c r="D10" i="2"/>
  <c r="D11" i="2"/>
  <c r="D12" i="2"/>
  <c r="D13" i="2"/>
  <c r="D14" i="2"/>
  <c r="D7" i="2"/>
  <c r="F14" i="2" l="1"/>
  <c r="R15" i="2"/>
  <c r="S14" i="2"/>
  <c r="M14" i="2"/>
  <c r="N14" i="2" s="1"/>
  <c r="H14" i="2"/>
  <c r="I14" i="2" s="1"/>
  <c r="H13" i="2"/>
  <c r="C14" i="2"/>
  <c r="U14" i="2" l="1"/>
  <c r="P14" i="2"/>
  <c r="K14" i="2"/>
  <c r="V14" i="2"/>
  <c r="S8" i="2"/>
  <c r="S9" i="2"/>
  <c r="S10" i="2"/>
  <c r="S11" i="2"/>
  <c r="S12" i="2"/>
  <c r="S13" i="2"/>
  <c r="S7" i="2"/>
  <c r="N8" i="2"/>
  <c r="N9" i="2"/>
  <c r="N10" i="2"/>
  <c r="N11" i="2"/>
  <c r="N12" i="2"/>
  <c r="N13" i="2"/>
  <c r="I8" i="2"/>
  <c r="I9" i="2"/>
  <c r="I10" i="2"/>
  <c r="I11" i="2"/>
  <c r="I12" i="2"/>
  <c r="I13" i="2"/>
  <c r="M7" i="2"/>
  <c r="M15" i="2" s="1"/>
  <c r="U13" i="2" l="1"/>
  <c r="U11" i="2"/>
  <c r="U9" i="2"/>
  <c r="U12" i="2"/>
  <c r="U10" i="2"/>
  <c r="U8" i="2"/>
  <c r="P13" i="2"/>
  <c r="P11" i="2"/>
  <c r="P9" i="2"/>
  <c r="P12" i="2"/>
  <c r="P10" i="2"/>
  <c r="P8" i="2"/>
  <c r="K12" i="2"/>
  <c r="K10" i="2"/>
  <c r="K8" i="2"/>
  <c r="K13" i="2"/>
  <c r="K11" i="2"/>
  <c r="K9" i="2"/>
  <c r="X14" i="2"/>
  <c r="S15" i="2"/>
  <c r="T14" i="2" s="1"/>
  <c r="N7" i="2"/>
  <c r="U7" i="2"/>
  <c r="T11" i="2" l="1"/>
  <c r="T10" i="2"/>
  <c r="T7" i="2"/>
  <c r="T9" i="2"/>
  <c r="T8" i="2"/>
  <c r="T12" i="2"/>
  <c r="T13" i="2"/>
  <c r="U15" i="2"/>
  <c r="F11" i="2"/>
  <c r="F9" i="2"/>
  <c r="F12" i="2"/>
  <c r="F10" i="2"/>
  <c r="F8" i="2"/>
  <c r="P7" i="2"/>
  <c r="N15" i="2"/>
  <c r="H7" i="2"/>
  <c r="C7" i="2"/>
  <c r="C15" i="2" s="1"/>
  <c r="O14" i="2" l="1"/>
  <c r="O12" i="2"/>
  <c r="O8" i="2"/>
  <c r="O11" i="2"/>
  <c r="O10" i="2"/>
  <c r="O13" i="2"/>
  <c r="O9" i="2"/>
  <c r="O7" i="2"/>
  <c r="T15" i="2"/>
  <c r="P15" i="2"/>
  <c r="H15" i="2"/>
  <c r="I7" i="2"/>
  <c r="Q14" i="2" l="1"/>
  <c r="Q10" i="2"/>
  <c r="Q13" i="2"/>
  <c r="Q12" i="2"/>
  <c r="Q9" i="2"/>
  <c r="Q8" i="2"/>
  <c r="Q11" i="2"/>
  <c r="Q7" i="2"/>
  <c r="O15" i="2"/>
  <c r="F13" i="2"/>
  <c r="D15" i="2"/>
  <c r="K7" i="2"/>
  <c r="I15" i="2"/>
  <c r="J7" i="2" s="1"/>
  <c r="V7" i="2"/>
  <c r="F7" i="2"/>
  <c r="X12" i="2"/>
  <c r="X10" i="2"/>
  <c r="X11" i="2"/>
  <c r="V8" i="2"/>
  <c r="J14" i="2" l="1"/>
  <c r="J10" i="2"/>
  <c r="J13" i="2"/>
  <c r="J9" i="2"/>
  <c r="J12" i="2"/>
  <c r="J8" i="2"/>
  <c r="J11" i="2"/>
  <c r="X13" i="2"/>
  <c r="E14" i="2"/>
  <c r="E10" i="2"/>
  <c r="E7" i="2"/>
  <c r="E11" i="2"/>
  <c r="E12" i="2"/>
  <c r="E8" i="2"/>
  <c r="E13" i="2"/>
  <c r="E9" i="2"/>
  <c r="Q15" i="2"/>
  <c r="K15" i="2"/>
  <c r="L7" i="2" s="1"/>
  <c r="X7" i="2"/>
  <c r="F15" i="2"/>
  <c r="V11" i="2"/>
  <c r="X9" i="2"/>
  <c r="V13" i="2"/>
  <c r="V9" i="2"/>
  <c r="V10" i="2"/>
  <c r="V12" i="2"/>
  <c r="X8" i="2"/>
  <c r="E15" i="2" l="1"/>
  <c r="L14" i="2"/>
  <c r="L9" i="2"/>
  <c r="L10" i="2"/>
  <c r="L8" i="2"/>
  <c r="L13" i="2"/>
  <c r="L11" i="2"/>
  <c r="L12" i="2"/>
  <c r="G14" i="2"/>
  <c r="G9" i="2"/>
  <c r="G12" i="2"/>
  <c r="G10" i="2"/>
  <c r="G8" i="2"/>
  <c r="G11" i="2"/>
  <c r="G13" i="2"/>
  <c r="G7" i="2"/>
  <c r="J15" i="2"/>
  <c r="V15" i="2"/>
  <c r="X15" i="2"/>
  <c r="Y9" i="2" s="1"/>
  <c r="Y13" i="2" l="1"/>
  <c r="Y7" i="2"/>
  <c r="Y8" i="2"/>
  <c r="W14" i="2"/>
  <c r="W8" i="2"/>
  <c r="W7" i="2"/>
  <c r="W13" i="2"/>
  <c r="W12" i="2"/>
  <c r="Y14" i="2"/>
  <c r="Y12" i="2"/>
  <c r="Y11" i="2"/>
  <c r="Y10" i="2"/>
  <c r="W11" i="2"/>
  <c r="W10" i="2"/>
  <c r="W9" i="2"/>
  <c r="L15" i="2"/>
  <c r="G15" i="2"/>
  <c r="Y15" i="2" l="1"/>
  <c r="W15" i="2"/>
</calcChain>
</file>

<file path=xl/comments1.xml><?xml version="1.0" encoding="utf-8"?>
<comments xmlns="http://schemas.openxmlformats.org/spreadsheetml/2006/main">
  <authors>
    <author>Sophie Taillefer</author>
  </authors>
  <commentList>
    <comment ref="F14" authorId="0">
      <text>
        <r>
          <rPr>
            <sz val="9"/>
            <color indexed="81"/>
            <rFont val="Tahoma"/>
            <family val="2"/>
          </rPr>
          <t xml:space="preserve">Ex. : terre, tourbe, mauvaises herbes, végétaux sains ou malades, plantes d’intérieur, aiguilles de
conifères, brindilles d’arbres et d’arbustes, etc.
</t>
        </r>
      </text>
    </comment>
    <comment ref="F15" authorId="0">
      <text>
        <r>
          <rPr>
            <sz val="9"/>
            <color indexed="81"/>
            <rFont val="Tahoma"/>
            <family val="2"/>
          </rPr>
          <t xml:space="preserve">Ex. : cendres, papier à mains, essuie-tout, serviettes de table en papier, bâtons de friandises glacées, etc.
</t>
        </r>
      </text>
    </comment>
    <comment ref="F17" authorId="0">
      <text>
        <r>
          <rPr>
            <sz val="9"/>
            <color indexed="81"/>
            <rFont val="Tahoma"/>
            <family val="2"/>
          </rPr>
          <t xml:space="preserve">Ex. : produits provenant de la salle de bain (serviettes sanitaires, mouchoirs, cotons-tiges, soie dentaire,etc.), cigarettes, litière et excréments d’animaux, gravier, pierre et roches, etc. Produits sanitaires souillés autres que des couches jetables.
</t>
        </r>
      </text>
    </comment>
  </commentList>
</comments>
</file>

<file path=xl/sharedStrings.xml><?xml version="1.0" encoding="utf-8"?>
<sst xmlns="http://schemas.openxmlformats.org/spreadsheetml/2006/main" count="131" uniqueCount="99">
  <si>
    <t>C</t>
  </si>
  <si>
    <t>Unifamilial (urbain)</t>
  </si>
  <si>
    <t>Unifamilial (rural)</t>
  </si>
  <si>
    <t>Catégories de résidus organiques</t>
  </si>
  <si>
    <t>Unifamilial urbain</t>
  </si>
  <si>
    <t>Unifamilial rural</t>
  </si>
  <si>
    <t>TOTAL</t>
  </si>
  <si>
    <t>D</t>
  </si>
  <si>
    <t>E</t>
  </si>
  <si>
    <t>Résidus de table</t>
  </si>
  <si>
    <t>Gazon</t>
  </si>
  <si>
    <t>Feuilles</t>
  </si>
  <si>
    <t>Autres résidus de jardin</t>
  </si>
  <si>
    <t>Couches jetables</t>
  </si>
  <si>
    <t>Autres matières compostables acceptées</t>
  </si>
  <si>
    <t>Autres matières compostables non acceptées</t>
  </si>
  <si>
    <t>Nombre d'unités à desservir 
(nb de portes)</t>
  </si>
  <si>
    <t>Autres matières compostables généralement acceptées</t>
  </si>
  <si>
    <t>Quantités de résidus organiques générées par types de logement et catégories de matières</t>
  </si>
  <si>
    <t>Catégorie (nom)</t>
  </si>
  <si>
    <t xml:space="preserve">Unifamilial rural </t>
  </si>
  <si>
    <t xml:space="preserve">Unifamilial urbain </t>
  </si>
  <si>
    <t>Plex</t>
  </si>
  <si>
    <t>Multilogements</t>
  </si>
  <si>
    <t>TOTAL MO</t>
  </si>
  <si>
    <t>Référence : RQ et ÉEQ, 2015. Caractérisation 2012-2013 des matières résiduelles du secteur résidentiel (compilation spéciale).</t>
  </si>
  <si>
    <t>Territoire d'application</t>
  </si>
  <si>
    <t>A</t>
  </si>
  <si>
    <t>(A*C)/1000</t>
  </si>
  <si>
    <t>Qtés générées 
(kg/uo/an)</t>
  </si>
  <si>
    <t xml:space="preserve">Qtés générées selon u.o. desservies (tonnes/an)
</t>
  </si>
  <si>
    <t>Qtés générées selon u.o. desservies (tonnes/an)</t>
  </si>
  <si>
    <t>Autres matières compostables généralement non acceptées</t>
  </si>
  <si>
    <t>D*B</t>
  </si>
  <si>
    <t>Qtés récupérées (tonnes/an)</t>
  </si>
  <si>
    <t>Qtés récupérées  (tonnes/an)</t>
  </si>
  <si>
    <t>Rejets ou matières non désirables dans la collecte</t>
  </si>
  <si>
    <t>Des questions?</t>
  </si>
  <si>
    <t xml:space="preserve">mo@recyc-quebec.gouv.qc.ca </t>
  </si>
  <si>
    <t>Caractérisation 2015-2018 des matières résiduelles du secteur résidentiel (RECYC-QUÉBEC et Éco Entreprises Québec, 2021)</t>
  </si>
  <si>
    <t>Total MO potentiellement récupérées (tonnes/an)</t>
  </si>
  <si>
    <t>F</t>
  </si>
  <si>
    <t>G</t>
  </si>
  <si>
    <t>H</t>
  </si>
  <si>
    <t>I</t>
  </si>
  <si>
    <t>J</t>
  </si>
  <si>
    <t>K</t>
  </si>
  <si>
    <t>L</t>
  </si>
  <si>
    <t>M</t>
  </si>
  <si>
    <t>N</t>
  </si>
  <si>
    <t>Directives d'utilisation</t>
  </si>
  <si>
    <t>Écrivez à :</t>
  </si>
  <si>
    <t>%</t>
  </si>
  <si>
    <t>(tonnes/an)</t>
  </si>
  <si>
    <t>B - Quantités de matières organiques récupérées et générées selon le nombre et types d'unités d'occupation desservies et hypothèses de récupération</t>
  </si>
  <si>
    <t>À quoi sert ce calculateur et à qui est-il destiné?</t>
  </si>
  <si>
    <t>https://www.recyc-quebec.gouv.qc.ca/sites/default/files/documents/guide-implantation-mo-mun.pdf</t>
  </si>
  <si>
    <t>Référence</t>
  </si>
  <si>
    <t>Calculateur pour estimer les quantités de matières organiques putrescibles récupérées et générées par le secteur résidentiel</t>
  </si>
  <si>
    <t>Résidus alimentaires (résidus de table)</t>
  </si>
  <si>
    <t>Description du programme de collecte et de traitement des matières organiques du secteur résidentiel</t>
  </si>
  <si>
    <t>Informations complémentaires et limites</t>
  </si>
  <si>
    <t>Inscrire le nombre d'unités d'occupation à desservir par le programme de récupération des matières organiques</t>
  </si>
  <si>
    <t>(A*F)/1000</t>
  </si>
  <si>
    <t>G*B</t>
  </si>
  <si>
    <t>(A*I)/1000</t>
  </si>
  <si>
    <t>J*B</t>
  </si>
  <si>
    <t>(A*L)/1000</t>
  </si>
  <si>
    <t>M*B</t>
  </si>
  <si>
    <t xml:space="preserve">Total MO générées selon u.o. desservies </t>
  </si>
  <si>
    <t>Types d'unités d'occupation (u.o.)</t>
  </si>
  <si>
    <t>Plex (2 à 5 log.)</t>
  </si>
  <si>
    <t>Multilogements (6 log. et plus)</t>
  </si>
  <si>
    <t>Plex (2 à 5 logements)</t>
  </si>
  <si>
    <t>Multilogements (6 logements et plus)</t>
  </si>
  <si>
    <r>
      <rPr>
        <b/>
        <sz val="11"/>
        <color theme="1"/>
        <rFont val="Calibri"/>
        <family val="2"/>
        <scheme val="minor"/>
      </rPr>
      <t xml:space="preserve">f) Matières organiques municipales non considérées dans les données - </t>
    </r>
    <r>
      <rPr>
        <sz val="11"/>
        <color theme="1"/>
        <rFont val="Calibri"/>
        <family val="2"/>
        <scheme val="minor"/>
      </rPr>
      <t>Les données de l'étude de caractérisation 2015-2018 représentent uniquement les quantités de matières organiques générées par les ménages et collectées en bordure de rue dans le bac brun et dans les déchets (ex. : résidus alimentaires, feuilles, gazon, etc.). Les boues d'usine d'épuration ou de fosses septiques ne sont pas considérées ainsi que les branches, sapins et retailles de cèdres qui font généralement l'objet de collectes spéciales ou acheminés dans des points de dépôt ou écocentres.</t>
    </r>
  </si>
  <si>
    <r>
      <rPr>
        <b/>
        <sz val="11"/>
        <color theme="1"/>
        <rFont val="Calibri"/>
        <family val="2"/>
        <scheme val="minor"/>
      </rPr>
      <t xml:space="preserve">a) Catégories de matières - </t>
    </r>
    <r>
      <rPr>
        <sz val="11"/>
        <color theme="1"/>
        <rFont val="Calibri"/>
        <family val="2"/>
        <scheme val="minor"/>
      </rPr>
      <t>La description des sous-catégories qui regroupent plusieurs types de matières organiques est indiquée en commentaire dans les cases correspondantes de l'onglet A.</t>
    </r>
  </si>
  <si>
    <t>Indiquez le territoire d'application pour lequel vous souhaitez estimer les quantités de matières organiques et décrivez brièvement le scénario de collecte et de traitement des matières organiques envisagé. Cette information est optionnelle, mais pourrait être pertinente dans l'interprétation des résultats.</t>
  </si>
  <si>
    <r>
      <t>Inscrivez le nombre de portes à desservir par la collecte de matières organiques avec tri à la source (3</t>
    </r>
    <r>
      <rPr>
        <vertAlign val="superscript"/>
        <sz val="11"/>
        <color theme="1"/>
        <rFont val="Calibri"/>
        <family val="2"/>
        <scheme val="minor"/>
      </rPr>
      <t>e</t>
    </r>
    <r>
      <rPr>
        <sz val="11"/>
        <color theme="1"/>
        <rFont val="Calibri"/>
        <family val="2"/>
        <scheme val="minor"/>
      </rPr>
      <t xml:space="preserve"> voie) selon le type d'unité d'occupation.</t>
    </r>
  </si>
  <si>
    <t>Au besoin, ajustez les hypothèses de taux de récupération identifiés selon les matières organiques acceptées dans votre programme et la performance anticipée par type de logement. Les taux par défaut ont été établis selon l'objectif de 60 % de recyclage des matières organiques identifié dans le Plan d'action 2019-2024 de la Politique québécoise de gestion des matières résiduelles sauf pour le gazon afin de réfléter une proportion d'herbicyclage.</t>
  </si>
  <si>
    <t xml:space="preserve">Les données moyennes annuelles de génération des matières organiques par type de logement utilisées dans cet outil proviennent de l'étude : </t>
  </si>
  <si>
    <r>
      <rPr>
        <b/>
        <sz val="11"/>
        <color theme="1"/>
        <rFont val="Calibri"/>
        <family val="2"/>
        <scheme val="minor"/>
      </rPr>
      <t>b) Couches et autres matières organiques compostables généralement non acceptées -</t>
    </r>
    <r>
      <rPr>
        <sz val="11"/>
        <color theme="1"/>
        <rFont val="Calibri"/>
        <family val="2"/>
        <scheme val="minor"/>
      </rPr>
      <t xml:space="preserve"> Bien qu'indiqué comme étant « non acceptées » au compostage, certaines matières organiques de ces catégories, telles que les couches et la litière animale, pourraient être acceptées en partie dans un programme de collecte municipale (ex. programme avec traitement par biométhanisation en phase liquide). De plus, si l'objectif de l'utilisateur est d'identifier uniquement les quantités de matières organiques générées sur un territoire et d'utiliser les résultats pour mesurer un taux de récupération selon les données réelles récupérées, il est alors recommandé d'exclure ces deux catégories de matières du généré pour éviter de sous-estimer la performance du programme de collecte. </t>
    </r>
  </si>
  <si>
    <r>
      <rPr>
        <b/>
        <sz val="11"/>
        <color theme="1"/>
        <rFont val="Calibri"/>
        <family val="2"/>
        <scheme val="minor"/>
      </rPr>
      <t>d) Industries, commerces et institutions (ICI) -</t>
    </r>
    <r>
      <rPr>
        <sz val="11"/>
        <color theme="1"/>
        <rFont val="Calibri"/>
        <family val="2"/>
        <scheme val="minor"/>
      </rPr>
      <t xml:space="preserve"> Les quantités de matières organiques pouvant être générées par les ICI ne sont pas considérées par l'outil. Pour plus d'informations, consultez le Guide pour implanter un programme de récupération et de recyclage des matières organiques dans les industries, commerces et institutions (ICI) à l'intention des organismes municipaux disponible à l'adresse : </t>
    </r>
  </si>
  <si>
    <r>
      <rPr>
        <b/>
        <sz val="11"/>
        <color theme="1"/>
        <rFont val="Calibri"/>
        <family val="2"/>
        <scheme val="minor"/>
      </rPr>
      <t xml:space="preserve">c) Herbicyclage - </t>
    </r>
    <r>
      <rPr>
        <sz val="11"/>
        <color theme="1"/>
        <rFont val="Calibri"/>
        <family val="2"/>
        <scheme val="minor"/>
      </rPr>
      <t>Les taux de récupération par hypothèse pour le gazon (30%) tiennent compte du fait que les données de caractérisation intègrent déjà une certaine proportion d'herbicyclage déjà en place au Québec lors de la réalisation terrain de l'étude de caractérisation, soit de 2015 à 2017. Ceux-ci peuvent être ajustés à la hausse ou à la baisse dans l'outil afin de refléter l'impact du programme de sensibilisation à l'herbicyclage en place ou envisagé sur le territoire visé.</t>
    </r>
  </si>
  <si>
    <r>
      <rPr>
        <b/>
        <sz val="11"/>
        <color theme="1"/>
        <rFont val="Calibri"/>
        <family val="2"/>
        <scheme val="minor"/>
      </rPr>
      <t>g) Rejets ou matières indésirables dans les quantités récupérées -</t>
    </r>
    <r>
      <rPr>
        <sz val="11"/>
        <color theme="1"/>
        <rFont val="Calibri"/>
        <family val="2"/>
        <scheme val="minor"/>
      </rPr>
      <t xml:space="preserve"> Un pourcentage de rejets (corps étrangers) se situant entre</t>
    </r>
    <r>
      <rPr>
        <sz val="11"/>
        <rFont val="Calibri"/>
        <family val="2"/>
        <scheme val="minor"/>
      </rPr>
      <t xml:space="preserve"> 0-2 %</t>
    </r>
    <r>
      <rPr>
        <sz val="11"/>
        <color theme="1"/>
        <rFont val="Calibri"/>
        <family val="2"/>
        <scheme val="minor"/>
      </rPr>
      <t xml:space="preserve"> est automatiquement appliqué dans les quantités récupérées. Ces taux sont basés sur les quantités de rejets (corps étrangers) ou matières indésirables  dans le bac, mesurées par l'étude de caractérisation 2015-2018.</t>
    </r>
  </si>
  <si>
    <r>
      <rPr>
        <b/>
        <sz val="11"/>
        <color theme="1"/>
        <rFont val="Calibri"/>
        <family val="2"/>
        <scheme val="minor"/>
      </rPr>
      <t>h) Scénario de collecte avec compostage domestique -</t>
    </r>
    <r>
      <rPr>
        <sz val="11"/>
        <color theme="1"/>
        <rFont val="Calibri"/>
        <family val="2"/>
        <scheme val="minor"/>
      </rPr>
      <t xml:space="preserve"> Pour considérer le compostage domestique en place ou envisagé sur le territoire, soustraire le nombre d'unités du nombre de portes à desservir ou, malgré les limites de l'approche, établir un scénario à part pour estimer les quantités de résidus alimentaires d'origine animale (données détaillées non disponibles) et surplus de feuilles collectées à l'automne qui pourraient potentiellement être récupérées par les ménages participant à la collecte, mais qui pratiquent également le compostage domestique. </t>
    </r>
  </si>
  <si>
    <r>
      <rPr>
        <b/>
        <sz val="11"/>
        <color theme="1"/>
        <rFont val="Calibri"/>
        <family val="2"/>
        <scheme val="minor"/>
      </rPr>
      <t>i) Taux de participation -</t>
    </r>
    <r>
      <rPr>
        <sz val="11"/>
        <color theme="1"/>
        <rFont val="Calibri"/>
        <family val="2"/>
        <scheme val="minor"/>
      </rPr>
      <t xml:space="preserve"> Le taux de participation des ménages anticipé peut être considéré en ajustant le nombre d'unités à desservir. Des scénarios évolutifs de participation peuvent également être réalisés en répétant l'exercice de quantification pour les années subséquentes.</t>
    </r>
  </si>
  <si>
    <t>A - Informations générales et hypothèses de récupération des matières organiques (MO)</t>
  </si>
  <si>
    <t xml:space="preserve">B - Hypothèses de taux de récupération des MO (%) </t>
  </si>
  <si>
    <t>Catégories de matières organiques</t>
  </si>
  <si>
    <t>Conserver les taux de récupération par défaut (60 %) pour les MO visées par la collecte ou inscrire le(s) taux de récupération envisagé(s) selon les hypothèses de récupération par type de logement</t>
  </si>
  <si>
    <t>Notes et commentaires de l'utilisateur</t>
  </si>
  <si>
    <t xml:space="preserve">Dans l'onglet </t>
  </si>
  <si>
    <t>A - Informations générales et hypothèses</t>
  </si>
  <si>
    <r>
      <t>Consultez les résultats dans l'</t>
    </r>
    <r>
      <rPr>
        <sz val="11"/>
        <rFont val="Calibri"/>
        <family val="2"/>
        <scheme val="minor"/>
      </rPr>
      <t xml:space="preserve">onglet </t>
    </r>
  </si>
  <si>
    <t>B - Quantités MO (résultats)</t>
  </si>
  <si>
    <t xml:space="preserve">Le calculateur sert à quantifier les matières organiques (MO) potentiellement récupérées et générées par le secteur résidentiel à des fins de planification d'implantation de la collecte des matières organiques triées à la source ou pour une installation de traitement. Il a été conçu pour les gestionnaires municipaux,  chargés de projet ou autres professionnels oeuvrant en gestion des matières résiduelles. </t>
  </si>
  <si>
    <r>
      <rPr>
        <b/>
        <sz val="11"/>
        <color theme="1"/>
        <rFont val="Calibri"/>
        <family val="2"/>
        <scheme val="minor"/>
      </rPr>
      <t xml:space="preserve">e) Limites des données - </t>
    </r>
    <r>
      <rPr>
        <sz val="11"/>
        <color theme="1"/>
        <rFont val="Calibri"/>
        <family val="2"/>
        <scheme val="minor"/>
      </rPr>
      <t>Les données moyennes de matières organiques générées de l'outil sont basées sur un échantillonnage de ménages desservis selon différents types de collecte de matières organiques (collectes combinées résidus verts et alimentaires dans un même bac, résidus alimentaires seulement ou résidus verts seulement). Ainsi, des différences dans les quantités et les types de matières organiques récupérées pourraient être observées par exemple, dans le cas d'une collecte spécifique aux résidus alimentaires en raison des nombreux facteurs de variabilité, tels que le type de contenant, la fréquence de collecte et les activités de sensibilisation de la population.</t>
    </r>
  </si>
  <si>
    <t xml:space="preserve">Les données du calculateur sont plus détaillées que celles présentées dans le rapport et représentent les quantités moyennes de matières organiques par les ménages desservis par une collecte des matières organiques. Pour plus d'informations, consultez la méthodologie de l'étude.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</si>
</sst>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sz val="10"/>
      <color indexed="8"/>
      <name val="Arial"/>
      <family val="2"/>
    </font>
    <font>
      <sz val="9"/>
      <color indexed="81"/>
      <name val="Tahoma"/>
      <family val="2"/>
    </font>
    <font>
      <sz val="14"/>
      <color theme="1"/>
      <name val="Calibri"/>
      <family val="2"/>
      <scheme val="minor"/>
    </font>
    <font>
      <b/>
      <sz val="16"/>
      <color theme="1"/>
      <name val="Calibri"/>
      <family val="2"/>
      <scheme val="minor"/>
    </font>
    <font>
      <b/>
      <sz val="18"/>
      <color theme="1"/>
      <name val="Calibri"/>
      <family val="2"/>
      <scheme val="minor"/>
    </font>
    <font>
      <sz val="11"/>
      <color indexed="8"/>
      <name val="Calibri"/>
      <family val="2"/>
      <scheme val="minor"/>
    </font>
    <font>
      <b/>
      <sz val="12"/>
      <color theme="1"/>
      <name val="Calibri"/>
      <family val="2"/>
      <scheme val="minor"/>
    </font>
    <font>
      <sz val="11"/>
      <name val="Calibri"/>
      <family val="2"/>
      <scheme val="minor"/>
    </font>
    <font>
      <b/>
      <sz val="11"/>
      <color theme="0"/>
      <name val="Calibri"/>
      <family val="2"/>
      <scheme val="minor"/>
    </font>
    <font>
      <sz val="10"/>
      <color indexed="8"/>
      <name val="Arial"/>
      <family val="2"/>
    </font>
    <font>
      <i/>
      <sz val="12"/>
      <color theme="1"/>
      <name val="Calibri"/>
      <family val="2"/>
      <scheme val="minor"/>
    </font>
    <font>
      <b/>
      <sz val="12"/>
      <name val="Calibri"/>
      <family val="2"/>
      <scheme val="minor"/>
    </font>
    <font>
      <u/>
      <sz val="11"/>
      <color theme="10"/>
      <name val="Calibri"/>
      <family val="2"/>
      <scheme val="minor"/>
    </font>
    <font>
      <sz val="12"/>
      <color indexed="8"/>
      <name val="Calibri"/>
      <family val="2"/>
      <scheme val="minor"/>
    </font>
    <font>
      <b/>
      <sz val="10"/>
      <color indexed="8"/>
      <name val="Calibri"/>
      <family val="2"/>
      <scheme val="minor"/>
    </font>
    <font>
      <b/>
      <sz val="11"/>
      <color indexed="8"/>
      <name val="Calibri"/>
      <family val="2"/>
      <scheme val="minor"/>
    </font>
    <font>
      <b/>
      <sz val="12"/>
      <color indexed="8"/>
      <name val="Calibri"/>
      <family val="2"/>
      <scheme val="minor"/>
    </font>
    <font>
      <i/>
      <sz val="11"/>
      <color theme="1"/>
      <name val="Calibri"/>
      <family val="2"/>
      <scheme val="minor"/>
    </font>
    <font>
      <b/>
      <sz val="14"/>
      <color theme="3"/>
      <name val="Calibri"/>
      <family val="2"/>
      <scheme val="minor"/>
    </font>
    <font>
      <b/>
      <sz val="11"/>
      <name val="Calibri"/>
      <family val="2"/>
      <scheme val="minor"/>
    </font>
    <font>
      <sz val="12"/>
      <color theme="1"/>
      <name val="Calibri"/>
      <family val="2"/>
      <scheme val="minor"/>
    </font>
    <font>
      <vertAlign val="superscript"/>
      <sz val="11"/>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7"/>
        <bgColor theme="7"/>
      </patternFill>
    </fill>
    <fill>
      <patternFill patternType="solid">
        <fgColor theme="0" tint="-0.499984740745262"/>
        <bgColor indexed="64"/>
      </patternFill>
    </fill>
    <fill>
      <patternFill patternType="solid">
        <fgColor theme="0"/>
        <bgColor theme="0" tint="-0.14999847407452621"/>
      </patternFill>
    </fill>
    <fill>
      <patternFill patternType="solid">
        <fgColor theme="0"/>
        <bgColor indexed="64"/>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medium">
        <color theme="1"/>
      </bottom>
      <diagonal/>
    </border>
    <border>
      <left/>
      <right/>
      <top style="medium">
        <color theme="1"/>
      </top>
      <bottom style="medium">
        <color theme="1"/>
      </bottom>
      <diagonal/>
    </border>
    <border>
      <left/>
      <right/>
      <top style="double">
        <color theme="1"/>
      </top>
      <bottom style="medium">
        <color theme="1"/>
      </bottom>
      <diagonal/>
    </border>
    <border>
      <left/>
      <right style="thin">
        <color indexed="64"/>
      </right>
      <top style="double">
        <color theme="1"/>
      </top>
      <bottom style="medium">
        <color theme="1"/>
      </bottom>
      <diagonal/>
    </border>
    <border>
      <left/>
      <right/>
      <top style="medium">
        <color theme="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138">
    <xf numFmtId="0" fontId="0" fillId="0" borderId="0" xfId="0"/>
    <xf numFmtId="9" fontId="2" fillId="0" borderId="0" xfId="1" applyFont="1"/>
    <xf numFmtId="0" fontId="8" fillId="0" borderId="0" xfId="0" applyFont="1"/>
    <xf numFmtId="0" fontId="0" fillId="0" borderId="0" xfId="0" applyAlignment="1">
      <alignment vertical="center"/>
    </xf>
    <xf numFmtId="0" fontId="0" fillId="0" borderId="0" xfId="0" applyBorder="1"/>
    <xf numFmtId="0" fontId="5" fillId="0" borderId="0" xfId="0" applyFont="1" applyBorder="1"/>
    <xf numFmtId="0" fontId="5" fillId="0" borderId="0" xfId="0" applyFont="1" applyFill="1" applyBorder="1"/>
    <xf numFmtId="0" fontId="0" fillId="0" borderId="0" xfId="0" applyFont="1"/>
    <xf numFmtId="0" fontId="0" fillId="0" borderId="0" xfId="0" applyFont="1" applyBorder="1"/>
    <xf numFmtId="0" fontId="11" fillId="0" borderId="0" xfId="0" applyFont="1" applyFill="1" applyBorder="1" applyAlignment="1">
      <alignment horizontal="left" wrapText="1"/>
    </xf>
    <xf numFmtId="9" fontId="11" fillId="0" borderId="0" xfId="1" applyFont="1" applyFill="1" applyBorder="1" applyAlignment="1">
      <alignment horizontal="left" vertical="center" wrapText="1"/>
    </xf>
    <xf numFmtId="9" fontId="11" fillId="0" borderId="0" xfId="1" applyFont="1" applyFill="1" applyBorder="1" applyAlignment="1">
      <alignment horizontal="center" vertical="center" wrapText="1"/>
    </xf>
    <xf numFmtId="0" fontId="4" fillId="0" borderId="0" xfId="0" applyFont="1" applyBorder="1"/>
    <xf numFmtId="0" fontId="3" fillId="3"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xf numFmtId="0" fontId="0" fillId="0" borderId="1" xfId="0" applyFont="1" applyBorder="1" applyAlignment="1">
      <alignment wrapText="1"/>
    </xf>
    <xf numFmtId="0" fontId="11" fillId="0" borderId="1" xfId="0" applyFont="1" applyFill="1" applyBorder="1" applyAlignment="1">
      <alignment horizontal="left" wrapText="1"/>
    </xf>
    <xf numFmtId="9" fontId="3" fillId="0" borderId="0" xfId="1" applyFont="1" applyBorder="1"/>
    <xf numFmtId="0" fontId="10" fillId="0" borderId="0" xfId="0" applyFont="1" applyAlignment="1">
      <alignment vertical="center"/>
    </xf>
    <xf numFmtId="0" fontId="14" fillId="4" borderId="3" xfId="0" applyFont="1" applyFill="1" applyBorder="1" applyAlignment="1">
      <alignment horizontal="left" vertical="center"/>
    </xf>
    <xf numFmtId="0" fontId="14" fillId="5" borderId="3" xfId="0" applyFont="1" applyFill="1" applyBorder="1" applyAlignment="1">
      <alignment wrapText="1"/>
    </xf>
    <xf numFmtId="0" fontId="15" fillId="0" borderId="0" xfId="0" applyFont="1" applyFill="1" applyBorder="1" applyAlignment="1">
      <alignment horizontal="left" wrapText="1"/>
    </xf>
    <xf numFmtId="2" fontId="0" fillId="0" borderId="0" xfId="0" applyNumberFormat="1" applyFont="1" applyFill="1" applyBorder="1" applyAlignment="1">
      <alignment horizontal="center"/>
    </xf>
    <xf numFmtId="2" fontId="0" fillId="0" borderId="0" xfId="0" applyNumberFormat="1" applyFont="1" applyFill="1" applyAlignment="1">
      <alignment horizontal="center"/>
    </xf>
    <xf numFmtId="0" fontId="6" fillId="0" borderId="4" xfId="0" applyFont="1" applyBorder="1" applyAlignment="1">
      <alignment horizontal="left" wrapText="1"/>
    </xf>
    <xf numFmtId="2" fontId="3" fillId="0" borderId="4" xfId="0" applyNumberFormat="1" applyFont="1" applyBorder="1" applyAlignment="1">
      <alignment horizontal="center"/>
    </xf>
    <xf numFmtId="2" fontId="0" fillId="0" borderId="5" xfId="0" applyNumberFormat="1" applyFont="1" applyBorder="1" applyAlignment="1">
      <alignment horizontal="center"/>
    </xf>
    <xf numFmtId="2" fontId="0" fillId="0" borderId="0" xfId="1" applyNumberFormat="1" applyFont="1"/>
    <xf numFmtId="9" fontId="0" fillId="0" borderId="0" xfId="1" applyFont="1"/>
    <xf numFmtId="0" fontId="3" fillId="3" borderId="1" xfId="0" applyFont="1" applyFill="1" applyBorder="1" applyAlignment="1">
      <alignment horizontal="center" vertical="center" wrapText="1"/>
    </xf>
    <xf numFmtId="0" fontId="10"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xf>
    <xf numFmtId="0" fontId="9" fillId="0" borderId="0" xfId="0" applyFont="1" applyAlignment="1">
      <alignment vertical="top"/>
    </xf>
    <xf numFmtId="0" fontId="2" fillId="0" borderId="0" xfId="0" applyFont="1"/>
    <xf numFmtId="9" fontId="0" fillId="0" borderId="0" xfId="1" applyFont="1" applyAlignment="1">
      <alignment horizontal="center" vertical="center"/>
    </xf>
    <xf numFmtId="0" fontId="5" fillId="0" borderId="0" xfId="0" applyFont="1"/>
    <xf numFmtId="0" fontId="12" fillId="3" borderId="1" xfId="0" applyFont="1" applyFill="1" applyBorder="1" applyAlignment="1">
      <alignment horizontal="center" vertical="center"/>
    </xf>
    <xf numFmtId="0" fontId="19" fillId="3" borderId="1" xfId="0" applyFont="1" applyFill="1" applyBorder="1" applyAlignment="1">
      <alignment horizontal="left" wrapText="1"/>
    </xf>
    <xf numFmtId="0" fontId="0" fillId="0" borderId="0" xfId="0" applyFont="1" applyAlignment="1">
      <alignment horizontal="center" vertical="center"/>
    </xf>
    <xf numFmtId="0" fontId="0" fillId="0" borderId="0" xfId="0" applyFont="1" applyAlignment="1">
      <alignment vertical="center"/>
    </xf>
    <xf numFmtId="0" fontId="22" fillId="3" borderId="1" xfId="0" applyFont="1" applyFill="1" applyBorder="1" applyAlignment="1">
      <alignment horizontal="right" wrapText="1"/>
    </xf>
    <xf numFmtId="0" fontId="3" fillId="0" borderId="1" xfId="0" applyFont="1" applyFill="1" applyBorder="1" applyAlignment="1">
      <alignment horizontal="center" vertical="center" wrapText="1"/>
    </xf>
    <xf numFmtId="9" fontId="21" fillId="0" borderId="1" xfId="1" applyFont="1" applyFill="1" applyBorder="1" applyAlignment="1">
      <alignment horizontal="center" vertical="center" wrapText="1"/>
    </xf>
    <xf numFmtId="3" fontId="0" fillId="0" borderId="1" xfId="0" applyNumberFormat="1" applyFont="1" applyFill="1" applyBorder="1" applyAlignment="1">
      <alignment horizontal="center"/>
    </xf>
    <xf numFmtId="3" fontId="11" fillId="0" borderId="1" xfId="1" applyNumberFormat="1" applyFont="1" applyFill="1" applyBorder="1" applyAlignment="1">
      <alignment horizontal="center" wrapText="1"/>
    </xf>
    <xf numFmtId="9" fontId="21" fillId="3" borderId="1" xfId="1" applyFont="1" applyFill="1" applyBorder="1" applyAlignment="1">
      <alignment horizontal="center" vertical="center" wrapText="1"/>
    </xf>
    <xf numFmtId="3" fontId="0" fillId="3" borderId="1" xfId="0" applyNumberFormat="1" applyFont="1" applyFill="1" applyBorder="1" applyAlignment="1">
      <alignment horizontal="center"/>
    </xf>
    <xf numFmtId="3" fontId="11" fillId="3" borderId="1" xfId="1" applyNumberFormat="1" applyFont="1" applyFill="1" applyBorder="1" applyAlignment="1">
      <alignment horizont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0" xfId="0" applyFont="1" applyFill="1" applyBorder="1"/>
    <xf numFmtId="9" fontId="11" fillId="3" borderId="1" xfId="1" applyFont="1" applyFill="1" applyBorder="1" applyAlignment="1">
      <alignment horizontal="center" wrapText="1"/>
    </xf>
    <xf numFmtId="0" fontId="0" fillId="0" borderId="0" xfId="0" applyFill="1" applyAlignment="1">
      <alignment vertical="center"/>
    </xf>
    <xf numFmtId="0" fontId="16"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4" fillId="0" borderId="0" xfId="0" applyFont="1" applyAlignment="1">
      <alignment horizontal="center" vertical="center"/>
    </xf>
    <xf numFmtId="0" fontId="0" fillId="0" borderId="0" xfId="0" applyAlignment="1">
      <alignment horizontal="left" wrapText="1"/>
    </xf>
    <xf numFmtId="0" fontId="17" fillId="0" borderId="0" xfId="0" applyFont="1" applyFill="1" applyBorder="1" applyAlignment="1">
      <alignment horizontal="left" wrapText="1"/>
    </xf>
    <xf numFmtId="0" fontId="13" fillId="0" borderId="0" xfId="0" applyFont="1"/>
    <xf numFmtId="0" fontId="13" fillId="0" borderId="0" xfId="0" applyFont="1" applyAlignment="1">
      <alignment horizontal="center" vertical="center"/>
    </xf>
    <xf numFmtId="0" fontId="0" fillId="0" borderId="0" xfId="0" applyAlignment="1">
      <alignment vertical="top" wrapText="1"/>
    </xf>
    <xf numFmtId="9" fontId="11" fillId="0" borderId="1" xfId="1" applyFont="1" applyFill="1" applyBorder="1" applyAlignment="1">
      <alignment horizontal="center" wrapText="1"/>
    </xf>
    <xf numFmtId="9" fontId="25" fillId="3" borderId="1" xfId="1" applyFont="1" applyFill="1" applyBorder="1" applyAlignment="1">
      <alignment horizontal="center" vertical="center" wrapText="1"/>
    </xf>
    <xf numFmtId="9" fontId="0" fillId="7" borderId="1" xfId="1" applyFont="1" applyFill="1" applyBorder="1" applyAlignment="1">
      <alignment horizontal="center"/>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3" fontId="12" fillId="0" borderId="1" xfId="0" applyNumberFormat="1" applyFont="1" applyFill="1" applyBorder="1" applyAlignment="1">
      <alignment horizontal="center"/>
    </xf>
    <xf numFmtId="9" fontId="22" fillId="0" borderId="1" xfId="1" applyFont="1" applyFill="1" applyBorder="1" applyAlignment="1">
      <alignment horizontal="center" wrapText="1"/>
    </xf>
    <xf numFmtId="3" fontId="12" fillId="3" borderId="1" xfId="0" applyNumberFormat="1" applyFont="1" applyFill="1" applyBorder="1" applyAlignment="1">
      <alignment horizontal="center"/>
    </xf>
    <xf numFmtId="9" fontId="22" fillId="3" borderId="1" xfId="1" applyFont="1" applyFill="1" applyBorder="1" applyAlignment="1">
      <alignment horizontal="center" wrapText="1"/>
    </xf>
    <xf numFmtId="9" fontId="12" fillId="3" borderId="1" xfId="1" applyFont="1" applyFill="1" applyBorder="1" applyAlignment="1">
      <alignment horizontal="center"/>
    </xf>
    <xf numFmtId="9" fontId="12" fillId="0" borderId="1" xfId="1" applyFont="1" applyFill="1" applyBorder="1" applyAlignment="1">
      <alignment horizontal="center"/>
    </xf>
    <xf numFmtId="0" fontId="13" fillId="2" borderId="1" xfId="0" applyFont="1" applyFill="1" applyBorder="1" applyAlignment="1" applyProtection="1">
      <alignment horizontal="center" wrapText="1"/>
      <protection locked="0"/>
    </xf>
    <xf numFmtId="0" fontId="0" fillId="2" borderId="1" xfId="0" applyFont="1" applyFill="1" applyBorder="1" applyAlignment="1" applyProtection="1">
      <alignment horizontal="center"/>
      <protection locked="0"/>
    </xf>
    <xf numFmtId="9" fontId="11" fillId="2" borderId="1" xfId="1" applyFont="1" applyFill="1" applyBorder="1" applyAlignment="1" applyProtection="1">
      <alignment horizontal="center" wrapText="1"/>
      <protection locked="0"/>
    </xf>
    <xf numFmtId="9" fontId="11" fillId="3" borderId="1" xfId="1" applyFont="1" applyFill="1" applyBorder="1" applyAlignment="1" applyProtection="1">
      <alignment horizontal="center" wrapText="1"/>
      <protection locked="0"/>
    </xf>
    <xf numFmtId="164" fontId="11" fillId="0" borderId="1" xfId="1" applyNumberFormat="1" applyFont="1" applyFill="1" applyBorder="1" applyAlignment="1">
      <alignment horizontal="center" wrapText="1"/>
    </xf>
    <xf numFmtId="164" fontId="12" fillId="0" borderId="1" xfId="0" applyNumberFormat="1" applyFont="1" applyFill="1" applyBorder="1" applyAlignment="1">
      <alignment horizontal="center"/>
    </xf>
    <xf numFmtId="164" fontId="0" fillId="0" borderId="1" xfId="0" applyNumberFormat="1" applyFont="1" applyFill="1" applyBorder="1" applyAlignment="1">
      <alignment horizontal="center"/>
    </xf>
    <xf numFmtId="164" fontId="11" fillId="3" borderId="1" xfId="1" applyNumberFormat="1" applyFont="1" applyFill="1" applyBorder="1" applyAlignment="1">
      <alignment horizontal="center" wrapText="1"/>
    </xf>
    <xf numFmtId="164" fontId="12" fillId="3" borderId="1" xfId="0" applyNumberFormat="1" applyFont="1" applyFill="1" applyBorder="1" applyAlignment="1">
      <alignment horizontal="center"/>
    </xf>
    <xf numFmtId="164" fontId="0" fillId="3" borderId="1" xfId="0" applyNumberFormat="1" applyFont="1" applyFill="1" applyBorder="1" applyAlignment="1">
      <alignment horizontal="center"/>
    </xf>
    <xf numFmtId="164" fontId="0" fillId="7" borderId="1" xfId="0" applyNumberFormat="1" applyFont="1" applyFill="1" applyBorder="1" applyAlignment="1">
      <alignment horizontal="center"/>
    </xf>
    <xf numFmtId="164" fontId="12" fillId="7" borderId="1" xfId="0" applyNumberFormat="1" applyFont="1" applyFill="1" applyBorder="1" applyAlignment="1">
      <alignment horizontal="center"/>
    </xf>
    <xf numFmtId="0" fontId="3" fillId="0" borderId="0" xfId="0" applyFont="1"/>
    <xf numFmtId="0" fontId="0" fillId="0" borderId="0" xfId="0" applyAlignment="1">
      <alignment vertical="center" wrapText="1"/>
    </xf>
    <xf numFmtId="0" fontId="18" fillId="0" borderId="0" xfId="2" applyProtection="1">
      <protection locked="0"/>
    </xf>
    <xf numFmtId="0" fontId="18" fillId="0" borderId="0" xfId="2" applyAlignment="1" applyProtection="1">
      <alignment horizontal="left"/>
      <protection locked="0"/>
    </xf>
    <xf numFmtId="0" fontId="0" fillId="0" borderId="0" xfId="0" applyAlignment="1">
      <alignment horizontal="left" wrapText="1"/>
    </xf>
    <xf numFmtId="0" fontId="0" fillId="0" borderId="0" xfId="0" applyAlignment="1">
      <alignment horizontal="left" vertical="center" wrapText="1"/>
    </xf>
    <xf numFmtId="0" fontId="9" fillId="0" borderId="0" xfId="0" applyFont="1" applyAlignment="1">
      <alignment horizontal="left" vertical="top" wrapText="1"/>
    </xf>
    <xf numFmtId="0" fontId="18" fillId="0" borderId="0" xfId="2" applyAlignment="1" applyProtection="1">
      <alignment horizontal="left" wrapText="1"/>
      <protection locked="0"/>
    </xf>
    <xf numFmtId="0" fontId="18" fillId="0" borderId="0" xfId="2" applyAlignment="1" applyProtection="1">
      <alignment horizontal="left" vertical="center"/>
      <protection locked="0"/>
    </xf>
    <xf numFmtId="0" fontId="26" fillId="2" borderId="13" xfId="0" applyFont="1" applyFill="1" applyBorder="1" applyAlignment="1" applyProtection="1">
      <alignment horizontal="left" vertical="top" wrapText="1"/>
      <protection locked="0"/>
    </xf>
    <xf numFmtId="0" fontId="26" fillId="2" borderId="14" xfId="0" applyFont="1" applyFill="1" applyBorder="1" applyAlignment="1" applyProtection="1">
      <alignment horizontal="left" vertical="top" wrapText="1"/>
      <protection locked="0"/>
    </xf>
    <xf numFmtId="0" fontId="13" fillId="0" borderId="0" xfId="0" applyFont="1" applyBorder="1" applyAlignment="1">
      <alignment horizontal="left"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0" borderId="0" xfId="0" applyFont="1" applyAlignment="1">
      <alignment horizontal="left" vertical="center" wrapText="1"/>
    </xf>
    <xf numFmtId="0" fontId="26" fillId="2" borderId="19" xfId="0" applyFont="1" applyFill="1" applyBorder="1" applyAlignment="1" applyProtection="1">
      <alignment horizontal="left" vertical="center" wrapText="1"/>
      <protection locked="0"/>
    </xf>
    <xf numFmtId="0" fontId="26" fillId="2" borderId="20"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12"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6" fillId="2" borderId="13" xfId="0" applyFont="1" applyFill="1" applyBorder="1" applyAlignment="1" applyProtection="1">
      <alignment horizontal="left" vertical="center" wrapText="1"/>
      <protection locked="0"/>
    </xf>
    <xf numFmtId="0" fontId="26" fillId="2" borderId="14" xfId="0" applyFont="1" applyFill="1" applyBorder="1" applyAlignment="1" applyProtection="1">
      <alignment horizontal="left" vertical="center" wrapText="1"/>
      <protection locked="0"/>
    </xf>
    <xf numFmtId="0" fontId="26" fillId="2" borderId="15" xfId="0" applyFont="1" applyFill="1" applyBorder="1" applyAlignment="1" applyProtection="1">
      <alignment horizontal="left" vertical="center" wrapText="1"/>
      <protection locked="0"/>
    </xf>
    <xf numFmtId="0" fontId="26" fillId="2" borderId="16" xfId="0" applyFont="1" applyFill="1" applyBorder="1" applyAlignment="1" applyProtection="1">
      <alignment horizontal="left" vertical="center" wrapText="1"/>
      <protection locked="0"/>
    </xf>
    <xf numFmtId="0" fontId="26" fillId="2" borderId="17" xfId="0" applyFont="1" applyFill="1" applyBorder="1" applyAlignment="1" applyProtection="1">
      <alignment horizontal="left" vertical="center" wrapText="1"/>
      <protection locked="0"/>
    </xf>
    <xf numFmtId="0" fontId="26" fillId="2" borderId="18" xfId="0" applyFont="1" applyFill="1" applyBorder="1" applyAlignment="1" applyProtection="1">
      <alignment horizontal="left" vertical="center" wrapText="1"/>
      <protection locked="0"/>
    </xf>
    <xf numFmtId="0" fontId="23" fillId="0" borderId="12" xfId="0" applyFont="1" applyBorder="1" applyAlignment="1">
      <alignment horizontal="center" wrapText="1"/>
    </xf>
    <xf numFmtId="0" fontId="12" fillId="0" borderId="0" xfId="0" applyFont="1" applyAlignment="1">
      <alignment horizontal="left" vertical="center" wrapText="1"/>
    </xf>
    <xf numFmtId="0" fontId="3" fillId="0" borderId="1" xfId="0" applyFont="1" applyFill="1" applyBorder="1" applyAlignment="1">
      <alignment horizontal="center" vertical="center" wrapText="1"/>
    </xf>
    <xf numFmtId="9" fontId="22" fillId="0" borderId="1" xfId="1" applyFont="1" applyFill="1" applyBorder="1" applyAlignment="1">
      <alignment horizontal="center" vertical="center" wrapText="1"/>
    </xf>
    <xf numFmtId="9" fontId="20" fillId="0" borderId="1" xfId="1" applyFont="1" applyFill="1" applyBorder="1" applyAlignment="1">
      <alignment horizontal="center" vertical="center" wrapText="1"/>
    </xf>
    <xf numFmtId="0" fontId="13" fillId="0" borderId="0" xfId="0" applyFont="1" applyAlignment="1">
      <alignment horizontal="left" vertical="center" wrapText="1"/>
    </xf>
    <xf numFmtId="9" fontId="20" fillId="0" borderId="7" xfId="1" applyFont="1" applyFill="1" applyBorder="1" applyAlignment="1">
      <alignment horizontal="center" vertical="center" wrapText="1"/>
    </xf>
    <xf numFmtId="9" fontId="20" fillId="0" borderId="9" xfId="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9" fontId="20" fillId="3" borderId="7" xfId="1" applyFont="1" applyFill="1" applyBorder="1" applyAlignment="1">
      <alignment horizontal="center" vertical="center" wrapText="1"/>
    </xf>
    <xf numFmtId="9" fontId="20" fillId="3" borderId="9" xfId="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4" fillId="0" borderId="2" xfId="0" applyFont="1" applyBorder="1" applyAlignment="1">
      <alignment horizontal="left" wrapText="1"/>
    </xf>
    <xf numFmtId="0" fontId="15" fillId="6" borderId="6" xfId="0" applyFont="1" applyFill="1" applyBorder="1" applyAlignment="1">
      <alignment horizontal="left"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3728627306800656"/>
          <c:y val="9.2039946172304446E-2"/>
          <c:w val="0.45798244091083951"/>
          <c:h val="0.71118700895126508"/>
        </c:manualLayout>
      </c:layout>
      <c:doughnutChart>
        <c:varyColors val="1"/>
        <c:ser>
          <c:idx val="0"/>
          <c:order val="0"/>
          <c:dLbls>
            <c:dLbl>
              <c:idx val="0"/>
              <c:layout>
                <c:manualLayout>
                  <c:x val="1.3834846519671422E-2"/>
                  <c:y val="-9.4096969358643395E-3"/>
                </c:manualLayout>
              </c:layout>
              <c:showLegendKey val="0"/>
              <c:showVal val="0"/>
              <c:showCatName val="1"/>
              <c:showSerName val="0"/>
              <c:showPercent val="1"/>
              <c:showBubbleSize val="0"/>
            </c:dLbl>
            <c:dLbl>
              <c:idx val="1"/>
              <c:layout>
                <c:manualLayout>
                  <c:x val="1.7293558149589279E-2"/>
                  <c:y val="1.5480537363474812E-3"/>
                </c:manualLayout>
              </c:layout>
              <c:showLegendKey val="0"/>
              <c:showVal val="0"/>
              <c:showCatName val="1"/>
              <c:showSerName val="0"/>
              <c:showPercent val="1"/>
              <c:showBubbleSize val="0"/>
            </c:dLbl>
            <c:dLbl>
              <c:idx val="2"/>
              <c:layout>
                <c:manualLayout>
                  <c:x val="2.7669693039342844E-2"/>
                  <c:y val="2.2287871598447421E-2"/>
                </c:manualLayout>
              </c:layout>
              <c:showLegendKey val="0"/>
              <c:showVal val="0"/>
              <c:showCatName val="1"/>
              <c:showSerName val="0"/>
              <c:showPercent val="1"/>
              <c:showBubbleSize val="0"/>
            </c:dLbl>
            <c:dLbl>
              <c:idx val="3"/>
              <c:layout>
                <c:manualLayout>
                  <c:x val="1.0375998720004357E-2"/>
                  <c:y val="8.0561807541459762E-3"/>
                </c:manualLayout>
              </c:layout>
              <c:spPr/>
              <c:txPr>
                <a:bodyPr/>
                <a:lstStyle/>
                <a:p>
                  <a:pPr>
                    <a:defRPr sz="1200">
                      <a:solidFill>
                        <a:schemeClr val="bg1"/>
                      </a:solidFill>
                    </a:defRPr>
                  </a:pPr>
                  <a:endParaRPr lang="fr-FR"/>
                </a:p>
              </c:txPr>
              <c:showLegendKey val="0"/>
              <c:showVal val="0"/>
              <c:showCatName val="1"/>
              <c:showSerName val="0"/>
              <c:showPercent val="1"/>
              <c:showBubbleSize val="0"/>
            </c:dLbl>
            <c:dLbl>
              <c:idx val="4"/>
              <c:layout>
                <c:manualLayout>
                  <c:x val="-2.5940337224383981E-2"/>
                  <c:y val="0.13158773939749183"/>
                </c:manualLayout>
              </c:layout>
              <c:showLegendKey val="0"/>
              <c:showVal val="0"/>
              <c:showCatName val="1"/>
              <c:showSerName val="0"/>
              <c:showPercent val="1"/>
              <c:showBubbleSize val="0"/>
            </c:dLbl>
            <c:dLbl>
              <c:idx val="5"/>
              <c:layout>
                <c:manualLayout>
                  <c:x val="-6.2256809338521402E-2"/>
                  <c:y val="0.10204763463478968"/>
                </c:manualLayout>
              </c:layout>
              <c:showLegendKey val="0"/>
              <c:showVal val="0"/>
              <c:showCatName val="1"/>
              <c:showSerName val="0"/>
              <c:showPercent val="1"/>
              <c:showBubbleSize val="0"/>
            </c:dLbl>
            <c:dLbl>
              <c:idx val="6"/>
              <c:layout>
                <c:manualLayout>
                  <c:x val="5.1880674448768153E-3"/>
                  <c:y val="-1.2506438770150495E-2"/>
                </c:manualLayout>
              </c:layout>
              <c:showLegendKey val="0"/>
              <c:showVal val="0"/>
              <c:showCatName val="1"/>
              <c:showSerName val="0"/>
              <c:showPercent val="1"/>
              <c:showBubbleSize val="0"/>
            </c:dLbl>
            <c:txPr>
              <a:bodyPr/>
              <a:lstStyle/>
              <a:p>
                <a:pPr>
                  <a:defRPr sz="1200"/>
                </a:pPr>
                <a:endParaRPr lang="fr-FR"/>
              </a:p>
            </c:txPr>
            <c:showLegendKey val="0"/>
            <c:showVal val="0"/>
            <c:showCatName val="1"/>
            <c:showSerName val="0"/>
            <c:showPercent val="1"/>
            <c:showBubbleSize val="0"/>
            <c:showLeaderLines val="1"/>
          </c:dLbls>
          <c:cat>
            <c:strRef>
              <c:f>'4-graphs'!$A$3:$A$9</c:f>
              <c:strCache>
                <c:ptCount val="7"/>
                <c:pt idx="0">
                  <c:v>Autres matières compostables acceptées</c:v>
                </c:pt>
                <c:pt idx="1">
                  <c:v>Autres matières compostables non acceptées</c:v>
                </c:pt>
                <c:pt idx="2">
                  <c:v>Couches jetables</c:v>
                </c:pt>
                <c:pt idx="3">
                  <c:v>Autres résidus de jardin</c:v>
                </c:pt>
                <c:pt idx="4">
                  <c:v>Feuilles</c:v>
                </c:pt>
                <c:pt idx="5">
                  <c:v>Gazon</c:v>
                </c:pt>
                <c:pt idx="6">
                  <c:v>Résidus de table</c:v>
                </c:pt>
              </c:strCache>
            </c:strRef>
          </c:cat>
          <c:val>
            <c:numRef>
              <c:f>'4-graphs'!$B$3:$B$9</c:f>
              <c:numCache>
                <c:formatCode>0.00</c:formatCode>
                <c:ptCount val="7"/>
                <c:pt idx="0">
                  <c:v>47.463426621771589</c:v>
                </c:pt>
                <c:pt idx="1">
                  <c:v>80.173885021631591</c:v>
                </c:pt>
                <c:pt idx="2">
                  <c:v>25.289817680648309</c:v>
                </c:pt>
                <c:pt idx="3">
                  <c:v>84.782011202594163</c:v>
                </c:pt>
                <c:pt idx="4">
                  <c:v>11.566128360961653</c:v>
                </c:pt>
                <c:pt idx="5">
                  <c:v>15.349623677873943</c:v>
                </c:pt>
                <c:pt idx="6">
                  <c:v>171.10497269212391</c:v>
                </c:pt>
              </c:numCache>
            </c:numRef>
          </c:val>
        </c:ser>
        <c:dLbls>
          <c:showLegendKey val="0"/>
          <c:showVal val="0"/>
          <c:showCatName val="1"/>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3728627306800656"/>
          <c:y val="9.2039946172304446E-2"/>
          <c:w val="0.45798244091083951"/>
          <c:h val="0.71118700895126508"/>
        </c:manualLayout>
      </c:layout>
      <c:doughnutChart>
        <c:varyColors val="1"/>
        <c:ser>
          <c:idx val="0"/>
          <c:order val="0"/>
          <c:tx>
            <c:strRef>
              <c:f>'4-graphs'!$A$3:$A$9</c:f>
              <c:strCache>
                <c:ptCount val="1"/>
                <c:pt idx="0">
                  <c:v>Autres matières compostables acceptées Autres matières compostables non acceptées Couches jetables Autres résidus de jardin Feuilles Gazon Résidus de table</c:v>
                </c:pt>
              </c:strCache>
            </c:strRef>
          </c:tx>
          <c:dLbls>
            <c:dLbl>
              <c:idx val="0"/>
              <c:layout>
                <c:manualLayout>
                  <c:x val="1.3834846519671422E-2"/>
                  <c:y val="-9.4096969358643395E-3"/>
                </c:manualLayout>
              </c:layout>
              <c:showLegendKey val="0"/>
              <c:showVal val="0"/>
              <c:showCatName val="1"/>
              <c:showSerName val="0"/>
              <c:showPercent val="1"/>
              <c:showBubbleSize val="0"/>
            </c:dLbl>
            <c:dLbl>
              <c:idx val="1"/>
              <c:layout>
                <c:manualLayout>
                  <c:x val="1.7293558149589279E-2"/>
                  <c:y val="1.5480537363474812E-3"/>
                </c:manualLayout>
              </c:layout>
              <c:showLegendKey val="0"/>
              <c:showVal val="0"/>
              <c:showCatName val="1"/>
              <c:showSerName val="0"/>
              <c:showPercent val="1"/>
              <c:showBubbleSize val="0"/>
            </c:dLbl>
            <c:dLbl>
              <c:idx val="2"/>
              <c:layout>
                <c:manualLayout>
                  <c:x val="2.7669693039342844E-2"/>
                  <c:y val="2.2287871598447421E-2"/>
                </c:manualLayout>
              </c:layout>
              <c:showLegendKey val="0"/>
              <c:showVal val="0"/>
              <c:showCatName val="1"/>
              <c:showSerName val="0"/>
              <c:showPercent val="1"/>
              <c:showBubbleSize val="0"/>
            </c:dLbl>
            <c:dLbl>
              <c:idx val="3"/>
              <c:layout>
                <c:manualLayout>
                  <c:x val="1.0375998720004357E-2"/>
                  <c:y val="8.0561807541459762E-3"/>
                </c:manualLayout>
              </c:layout>
              <c:spPr/>
              <c:txPr>
                <a:bodyPr/>
                <a:lstStyle/>
                <a:p>
                  <a:pPr>
                    <a:defRPr sz="1200">
                      <a:solidFill>
                        <a:schemeClr val="bg1"/>
                      </a:solidFill>
                    </a:defRPr>
                  </a:pPr>
                  <a:endParaRPr lang="fr-FR"/>
                </a:p>
              </c:txPr>
              <c:showLegendKey val="0"/>
              <c:showVal val="0"/>
              <c:showCatName val="1"/>
              <c:showSerName val="0"/>
              <c:showPercent val="1"/>
              <c:showBubbleSize val="0"/>
            </c:dLbl>
            <c:dLbl>
              <c:idx val="4"/>
              <c:layout>
                <c:manualLayout>
                  <c:x val="-2.5940337224383981E-2"/>
                  <c:y val="0.13158773939749183"/>
                </c:manualLayout>
              </c:layout>
              <c:showLegendKey val="0"/>
              <c:showVal val="0"/>
              <c:showCatName val="1"/>
              <c:showSerName val="0"/>
              <c:showPercent val="1"/>
              <c:showBubbleSize val="0"/>
            </c:dLbl>
            <c:dLbl>
              <c:idx val="5"/>
              <c:layout>
                <c:manualLayout>
                  <c:x val="-6.2256809338521402E-2"/>
                  <c:y val="0.10204763463478968"/>
                </c:manualLayout>
              </c:layout>
              <c:showLegendKey val="0"/>
              <c:showVal val="0"/>
              <c:showCatName val="1"/>
              <c:showSerName val="0"/>
              <c:showPercent val="1"/>
              <c:showBubbleSize val="0"/>
            </c:dLbl>
            <c:dLbl>
              <c:idx val="6"/>
              <c:layout>
                <c:manualLayout>
                  <c:x val="5.1880674448768153E-3"/>
                  <c:y val="-1.2506438770150495E-2"/>
                </c:manualLayout>
              </c:layout>
              <c:showLegendKey val="0"/>
              <c:showVal val="0"/>
              <c:showCatName val="1"/>
              <c:showSerName val="0"/>
              <c:showPercent val="1"/>
              <c:showBubbleSize val="0"/>
            </c:dLbl>
            <c:txPr>
              <a:bodyPr/>
              <a:lstStyle/>
              <a:p>
                <a:pPr>
                  <a:defRPr sz="1200"/>
                </a:pPr>
                <a:endParaRPr lang="fr-FR"/>
              </a:p>
            </c:txPr>
            <c:showLegendKey val="0"/>
            <c:showVal val="0"/>
            <c:showCatName val="1"/>
            <c:showSerName val="0"/>
            <c:showPercent val="1"/>
            <c:showBubbleSize val="0"/>
            <c:showLeaderLines val="1"/>
          </c:dLbls>
          <c:cat>
            <c:strRef>
              <c:f>'4-graphs'!$A$3:$A$9</c:f>
              <c:strCache>
                <c:ptCount val="7"/>
                <c:pt idx="0">
                  <c:v>Autres matières compostables acceptées</c:v>
                </c:pt>
                <c:pt idx="1">
                  <c:v>Autres matières compostables non acceptées</c:v>
                </c:pt>
                <c:pt idx="2">
                  <c:v>Couches jetables</c:v>
                </c:pt>
                <c:pt idx="3">
                  <c:v>Autres résidus de jardin</c:v>
                </c:pt>
                <c:pt idx="4">
                  <c:v>Feuilles</c:v>
                </c:pt>
                <c:pt idx="5">
                  <c:v>Gazon</c:v>
                </c:pt>
                <c:pt idx="6">
                  <c:v>Résidus de table</c:v>
                </c:pt>
              </c:strCache>
            </c:strRef>
          </c:cat>
          <c:val>
            <c:numRef>
              <c:f>'4-graphs'!$C$3:$C$9</c:f>
              <c:numCache>
                <c:formatCode>0.00</c:formatCode>
                <c:ptCount val="7"/>
                <c:pt idx="0">
                  <c:v>46.140864472704841</c:v>
                </c:pt>
                <c:pt idx="1">
                  <c:v>75.98351550045976</c:v>
                </c:pt>
                <c:pt idx="2">
                  <c:v>29.268543480852127</c:v>
                </c:pt>
                <c:pt idx="3">
                  <c:v>122.2420020106979</c:v>
                </c:pt>
                <c:pt idx="4">
                  <c:v>31.986117132848992</c:v>
                </c:pt>
                <c:pt idx="5">
                  <c:v>38.075469540550131</c:v>
                </c:pt>
                <c:pt idx="6">
                  <c:v>220.00911369024388</c:v>
                </c:pt>
              </c:numCache>
            </c:numRef>
          </c:val>
        </c:ser>
        <c:dLbls>
          <c:showLegendKey val="0"/>
          <c:showVal val="0"/>
          <c:showCatName val="1"/>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3728627306800656"/>
          <c:y val="9.2039946172304446E-2"/>
          <c:w val="0.45798244091083951"/>
          <c:h val="0.71118700895126508"/>
        </c:manualLayout>
      </c:layout>
      <c:doughnutChart>
        <c:varyColors val="1"/>
        <c:ser>
          <c:idx val="0"/>
          <c:order val="0"/>
          <c:tx>
            <c:strRef>
              <c:f>'4-graphs'!$A$3:$A$9</c:f>
              <c:strCache>
                <c:ptCount val="1"/>
                <c:pt idx="0">
                  <c:v>Autres matières compostables acceptées Autres matières compostables non acceptées Couches jetables Autres résidus de jardin Feuilles Gazon Résidus de table</c:v>
                </c:pt>
              </c:strCache>
            </c:strRef>
          </c:tx>
          <c:dLbls>
            <c:dLbl>
              <c:idx val="0"/>
              <c:layout>
                <c:manualLayout>
                  <c:x val="1.3834846519671422E-2"/>
                  <c:y val="-9.4096969358643395E-3"/>
                </c:manualLayout>
              </c:layout>
              <c:showLegendKey val="0"/>
              <c:showVal val="0"/>
              <c:showCatName val="1"/>
              <c:showSerName val="0"/>
              <c:showPercent val="1"/>
              <c:showBubbleSize val="0"/>
            </c:dLbl>
            <c:dLbl>
              <c:idx val="1"/>
              <c:layout>
                <c:manualLayout>
                  <c:x val="1.7293558149589279E-2"/>
                  <c:y val="1.5480537363474812E-3"/>
                </c:manualLayout>
              </c:layout>
              <c:showLegendKey val="0"/>
              <c:showVal val="0"/>
              <c:showCatName val="1"/>
              <c:showSerName val="0"/>
              <c:showPercent val="1"/>
              <c:showBubbleSize val="0"/>
            </c:dLbl>
            <c:dLbl>
              <c:idx val="2"/>
              <c:layout>
                <c:manualLayout>
                  <c:x val="2.7669693039342844E-2"/>
                  <c:y val="2.2287871598447421E-2"/>
                </c:manualLayout>
              </c:layout>
              <c:showLegendKey val="0"/>
              <c:showVal val="0"/>
              <c:showCatName val="1"/>
              <c:showSerName val="0"/>
              <c:showPercent val="1"/>
              <c:showBubbleSize val="0"/>
            </c:dLbl>
            <c:dLbl>
              <c:idx val="3"/>
              <c:layout>
                <c:manualLayout>
                  <c:x val="1.0375998720004357E-2"/>
                  <c:y val="8.0561807541459762E-3"/>
                </c:manualLayout>
              </c:layout>
              <c:spPr/>
              <c:txPr>
                <a:bodyPr/>
                <a:lstStyle/>
                <a:p>
                  <a:pPr>
                    <a:defRPr sz="1200">
                      <a:solidFill>
                        <a:schemeClr val="bg1"/>
                      </a:solidFill>
                    </a:defRPr>
                  </a:pPr>
                  <a:endParaRPr lang="fr-FR"/>
                </a:p>
              </c:txPr>
              <c:showLegendKey val="0"/>
              <c:showVal val="0"/>
              <c:showCatName val="1"/>
              <c:showSerName val="0"/>
              <c:showPercent val="1"/>
              <c:showBubbleSize val="0"/>
            </c:dLbl>
            <c:dLbl>
              <c:idx val="4"/>
              <c:layout>
                <c:manualLayout>
                  <c:x val="-2.5940337224383981E-2"/>
                  <c:y val="0.13158773939749183"/>
                </c:manualLayout>
              </c:layout>
              <c:showLegendKey val="0"/>
              <c:showVal val="0"/>
              <c:showCatName val="1"/>
              <c:showSerName val="0"/>
              <c:showPercent val="1"/>
              <c:showBubbleSize val="0"/>
            </c:dLbl>
            <c:dLbl>
              <c:idx val="5"/>
              <c:layout>
                <c:manualLayout>
                  <c:x val="-6.2256809338521402E-2"/>
                  <c:y val="0.10204763463478968"/>
                </c:manualLayout>
              </c:layout>
              <c:showLegendKey val="0"/>
              <c:showVal val="0"/>
              <c:showCatName val="1"/>
              <c:showSerName val="0"/>
              <c:showPercent val="1"/>
              <c:showBubbleSize val="0"/>
            </c:dLbl>
            <c:dLbl>
              <c:idx val="6"/>
              <c:layout>
                <c:manualLayout>
                  <c:x val="5.1880674448768153E-3"/>
                  <c:y val="-1.2506438770150495E-2"/>
                </c:manualLayout>
              </c:layout>
              <c:showLegendKey val="0"/>
              <c:showVal val="0"/>
              <c:showCatName val="1"/>
              <c:showSerName val="0"/>
              <c:showPercent val="1"/>
              <c:showBubbleSize val="0"/>
            </c:dLbl>
            <c:txPr>
              <a:bodyPr/>
              <a:lstStyle/>
              <a:p>
                <a:pPr>
                  <a:defRPr sz="1200"/>
                </a:pPr>
                <a:endParaRPr lang="fr-FR"/>
              </a:p>
            </c:txPr>
            <c:showLegendKey val="0"/>
            <c:showVal val="0"/>
            <c:showCatName val="1"/>
            <c:showSerName val="0"/>
            <c:showPercent val="1"/>
            <c:showBubbleSize val="0"/>
            <c:showLeaderLines val="1"/>
          </c:dLbls>
          <c:cat>
            <c:strRef>
              <c:f>'4-graphs'!$A$3:$A$9</c:f>
              <c:strCache>
                <c:ptCount val="7"/>
                <c:pt idx="0">
                  <c:v>Autres matières compostables acceptées</c:v>
                </c:pt>
                <c:pt idx="1">
                  <c:v>Autres matières compostables non acceptées</c:v>
                </c:pt>
                <c:pt idx="2">
                  <c:v>Couches jetables</c:v>
                </c:pt>
                <c:pt idx="3">
                  <c:v>Autres résidus de jardin</c:v>
                </c:pt>
                <c:pt idx="4">
                  <c:v>Feuilles</c:v>
                </c:pt>
                <c:pt idx="5">
                  <c:v>Gazon</c:v>
                </c:pt>
                <c:pt idx="6">
                  <c:v>Résidus de table</c:v>
                </c:pt>
              </c:strCache>
            </c:strRef>
          </c:cat>
          <c:val>
            <c:numRef>
              <c:f>'4-graphs'!$D$3:$D$9</c:f>
              <c:numCache>
                <c:formatCode>0.00</c:formatCode>
                <c:ptCount val="7"/>
                <c:pt idx="0">
                  <c:v>21.727635455102352</c:v>
                </c:pt>
                <c:pt idx="1">
                  <c:v>49.715926055282928</c:v>
                </c:pt>
                <c:pt idx="2">
                  <c:v>21.87594785075342</c:v>
                </c:pt>
                <c:pt idx="3">
                  <c:v>13.174712075771762</c:v>
                </c:pt>
                <c:pt idx="4">
                  <c:v>17.220438782417588</c:v>
                </c:pt>
                <c:pt idx="5">
                  <c:v>2.6267134776354055</c:v>
                </c:pt>
                <c:pt idx="6">
                  <c:v>145.65767270883651</c:v>
                </c:pt>
              </c:numCache>
            </c:numRef>
          </c:val>
        </c:ser>
        <c:dLbls>
          <c:showLegendKey val="0"/>
          <c:showVal val="0"/>
          <c:showCatName val="1"/>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3728627306800656"/>
          <c:y val="9.2039946172304446E-2"/>
          <c:w val="0.45798244091083951"/>
          <c:h val="0.71118700895126508"/>
        </c:manualLayout>
      </c:layout>
      <c:doughnutChart>
        <c:varyColors val="1"/>
        <c:ser>
          <c:idx val="0"/>
          <c:order val="0"/>
          <c:tx>
            <c:strRef>
              <c:f>'4-graphs'!$A$3:$A$9</c:f>
              <c:strCache>
                <c:ptCount val="1"/>
                <c:pt idx="0">
                  <c:v>Autres matières compostables acceptées Autres matières compostables non acceptées Couches jetables Autres résidus de jardin Feuilles Gazon Résidus de table</c:v>
                </c:pt>
              </c:strCache>
            </c:strRef>
          </c:tx>
          <c:dLbls>
            <c:dLbl>
              <c:idx val="0"/>
              <c:layout>
                <c:manualLayout>
                  <c:x val="1.3834846519671422E-2"/>
                  <c:y val="-9.4096969358643395E-3"/>
                </c:manualLayout>
              </c:layout>
              <c:showLegendKey val="0"/>
              <c:showVal val="0"/>
              <c:showCatName val="1"/>
              <c:showSerName val="0"/>
              <c:showPercent val="1"/>
              <c:showBubbleSize val="0"/>
            </c:dLbl>
            <c:dLbl>
              <c:idx val="1"/>
              <c:layout>
                <c:manualLayout>
                  <c:x val="1.7293558149589279E-2"/>
                  <c:y val="1.5480537363474812E-3"/>
                </c:manualLayout>
              </c:layout>
              <c:showLegendKey val="0"/>
              <c:showVal val="0"/>
              <c:showCatName val="1"/>
              <c:showSerName val="0"/>
              <c:showPercent val="1"/>
              <c:showBubbleSize val="0"/>
            </c:dLbl>
            <c:dLbl>
              <c:idx val="2"/>
              <c:layout>
                <c:manualLayout>
                  <c:x val="2.7669693039342844E-2"/>
                  <c:y val="2.2287871598447421E-2"/>
                </c:manualLayout>
              </c:layout>
              <c:showLegendKey val="0"/>
              <c:showVal val="0"/>
              <c:showCatName val="1"/>
              <c:showSerName val="0"/>
              <c:showPercent val="1"/>
              <c:showBubbleSize val="0"/>
            </c:dLbl>
            <c:dLbl>
              <c:idx val="3"/>
              <c:layout>
                <c:manualLayout>
                  <c:x val="1.0375998720004357E-2"/>
                  <c:y val="8.0561807541459762E-3"/>
                </c:manualLayout>
              </c:layout>
              <c:spPr/>
              <c:txPr>
                <a:bodyPr/>
                <a:lstStyle/>
                <a:p>
                  <a:pPr>
                    <a:defRPr sz="1200">
                      <a:solidFill>
                        <a:schemeClr val="bg1"/>
                      </a:solidFill>
                    </a:defRPr>
                  </a:pPr>
                  <a:endParaRPr lang="fr-FR"/>
                </a:p>
              </c:txPr>
              <c:showLegendKey val="0"/>
              <c:showVal val="0"/>
              <c:showCatName val="1"/>
              <c:showSerName val="0"/>
              <c:showPercent val="1"/>
              <c:showBubbleSize val="0"/>
            </c:dLbl>
            <c:dLbl>
              <c:idx val="4"/>
              <c:layout>
                <c:manualLayout>
                  <c:x val="-2.5940337224383981E-2"/>
                  <c:y val="0.13158773939749183"/>
                </c:manualLayout>
              </c:layout>
              <c:showLegendKey val="0"/>
              <c:showVal val="0"/>
              <c:showCatName val="1"/>
              <c:showSerName val="0"/>
              <c:showPercent val="1"/>
              <c:showBubbleSize val="0"/>
            </c:dLbl>
            <c:dLbl>
              <c:idx val="5"/>
              <c:layout>
                <c:manualLayout>
                  <c:x val="-6.2256809338521402E-2"/>
                  <c:y val="0.10204763463478968"/>
                </c:manualLayout>
              </c:layout>
              <c:showLegendKey val="0"/>
              <c:showVal val="0"/>
              <c:showCatName val="1"/>
              <c:showSerName val="0"/>
              <c:showPercent val="1"/>
              <c:showBubbleSize val="0"/>
            </c:dLbl>
            <c:dLbl>
              <c:idx val="6"/>
              <c:layout>
                <c:manualLayout>
                  <c:x val="5.1880674448768153E-3"/>
                  <c:y val="-1.2506438770150495E-2"/>
                </c:manualLayout>
              </c:layout>
              <c:showLegendKey val="0"/>
              <c:showVal val="0"/>
              <c:showCatName val="1"/>
              <c:showSerName val="0"/>
              <c:showPercent val="1"/>
              <c:showBubbleSize val="0"/>
            </c:dLbl>
            <c:txPr>
              <a:bodyPr/>
              <a:lstStyle/>
              <a:p>
                <a:pPr>
                  <a:defRPr sz="1200"/>
                </a:pPr>
                <a:endParaRPr lang="fr-FR"/>
              </a:p>
            </c:txPr>
            <c:showLegendKey val="0"/>
            <c:showVal val="0"/>
            <c:showCatName val="1"/>
            <c:showSerName val="0"/>
            <c:showPercent val="1"/>
            <c:showBubbleSize val="0"/>
            <c:showLeaderLines val="1"/>
          </c:dLbls>
          <c:cat>
            <c:strRef>
              <c:f>'4-graphs'!$A$3:$A$9</c:f>
              <c:strCache>
                <c:ptCount val="7"/>
                <c:pt idx="0">
                  <c:v>Autres matières compostables acceptées</c:v>
                </c:pt>
                <c:pt idx="1">
                  <c:v>Autres matières compostables non acceptées</c:v>
                </c:pt>
                <c:pt idx="2">
                  <c:v>Couches jetables</c:v>
                </c:pt>
                <c:pt idx="3">
                  <c:v>Autres résidus de jardin</c:v>
                </c:pt>
                <c:pt idx="4">
                  <c:v>Feuilles</c:v>
                </c:pt>
                <c:pt idx="5">
                  <c:v>Gazon</c:v>
                </c:pt>
                <c:pt idx="6">
                  <c:v>Résidus de table</c:v>
                </c:pt>
              </c:strCache>
            </c:strRef>
          </c:cat>
          <c:val>
            <c:numRef>
              <c:f>'4-graphs'!$E$3:$E$9</c:f>
              <c:numCache>
                <c:formatCode>0.00</c:formatCode>
                <c:ptCount val="7"/>
                <c:pt idx="0">
                  <c:v>16.49007511115709</c:v>
                </c:pt>
                <c:pt idx="1">
                  <c:v>42.117516987339648</c:v>
                </c:pt>
                <c:pt idx="2">
                  <c:v>16.069451341395109</c:v>
                </c:pt>
                <c:pt idx="3">
                  <c:v>7.5440246547165009</c:v>
                </c:pt>
                <c:pt idx="4">
                  <c:v>1.7551623788697495</c:v>
                </c:pt>
                <c:pt idx="5">
                  <c:v>3.5226854178002123</c:v>
                </c:pt>
                <c:pt idx="6">
                  <c:v>113.49105625800371</c:v>
                </c:pt>
              </c:numCache>
            </c:numRef>
          </c:val>
        </c:ser>
        <c:dLbls>
          <c:showLegendKey val="0"/>
          <c:showVal val="0"/>
          <c:showCatName val="1"/>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Résidus organiques générés</c:v>
          </c:tx>
          <c:invertIfNegative val="0"/>
          <c:cat>
            <c:strRef>
              <c:f>'4-graphs'!$B$2:$E$2</c:f>
              <c:strCache>
                <c:ptCount val="4"/>
                <c:pt idx="0">
                  <c:v>Unifamilial rural </c:v>
                </c:pt>
                <c:pt idx="1">
                  <c:v>Unifamilial urbain </c:v>
                </c:pt>
                <c:pt idx="2">
                  <c:v>Plex</c:v>
                </c:pt>
                <c:pt idx="3">
                  <c:v>Multilogements</c:v>
                </c:pt>
              </c:strCache>
            </c:strRef>
          </c:cat>
          <c:val>
            <c:numRef>
              <c:f>'4-graphs'!$B$10:$E$10</c:f>
              <c:numCache>
                <c:formatCode>0.00</c:formatCode>
                <c:ptCount val="4"/>
                <c:pt idx="0">
                  <c:v>435.72986525760513</c:v>
                </c:pt>
                <c:pt idx="1">
                  <c:v>563.70562582835771</c:v>
                </c:pt>
                <c:pt idx="2">
                  <c:v>271.99904640579996</c:v>
                </c:pt>
                <c:pt idx="3">
                  <c:v>200.98997214928204</c:v>
                </c:pt>
              </c:numCache>
            </c:numRef>
          </c:val>
        </c:ser>
        <c:dLbls>
          <c:showLegendKey val="0"/>
          <c:showVal val="0"/>
          <c:showCatName val="0"/>
          <c:showSerName val="0"/>
          <c:showPercent val="0"/>
          <c:showBubbleSize val="0"/>
        </c:dLbls>
        <c:gapWidth val="150"/>
        <c:axId val="203061760"/>
        <c:axId val="202705152"/>
      </c:barChart>
      <c:catAx>
        <c:axId val="203061760"/>
        <c:scaling>
          <c:orientation val="minMax"/>
        </c:scaling>
        <c:delete val="0"/>
        <c:axPos val="b"/>
        <c:majorTickMark val="out"/>
        <c:minorTickMark val="none"/>
        <c:tickLblPos val="nextTo"/>
        <c:crossAx val="202705152"/>
        <c:crosses val="autoZero"/>
        <c:auto val="1"/>
        <c:lblAlgn val="ctr"/>
        <c:lblOffset val="100"/>
        <c:noMultiLvlLbl val="0"/>
      </c:catAx>
      <c:valAx>
        <c:axId val="202705152"/>
        <c:scaling>
          <c:orientation val="minMax"/>
        </c:scaling>
        <c:delete val="0"/>
        <c:axPos val="l"/>
        <c:majorGridlines/>
        <c:title>
          <c:tx>
            <c:rich>
              <a:bodyPr rot="-5400000" vert="horz"/>
              <a:lstStyle/>
              <a:p>
                <a:pPr>
                  <a:defRPr b="0"/>
                </a:pPr>
                <a:r>
                  <a:rPr lang="fr-CA" b="0"/>
                  <a:t>kg/u.o./an</a:t>
                </a:r>
              </a:p>
            </c:rich>
          </c:tx>
          <c:overlay val="0"/>
        </c:title>
        <c:numFmt formatCode="0" sourceLinked="0"/>
        <c:majorTickMark val="out"/>
        <c:minorTickMark val="none"/>
        <c:tickLblPos val="nextTo"/>
        <c:crossAx val="203061760"/>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3</xdr:col>
      <xdr:colOff>247650</xdr:colOff>
      <xdr:row>2</xdr:row>
      <xdr:rowOff>180975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85725"/>
          <a:ext cx="199072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1659857</xdr:colOff>
      <xdr:row>0</xdr:row>
      <xdr:rowOff>554182</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52400"/>
          <a:ext cx="1682371" cy="401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166687</xdr:colOff>
      <xdr:row>0</xdr:row>
      <xdr:rowOff>130969</xdr:rowOff>
    </xdr:from>
    <xdr:to>
      <xdr:col>1</xdr:col>
      <xdr:colOff>2157412</xdr:colOff>
      <xdr:row>1</xdr:row>
      <xdr:rowOff>11906</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 y="130969"/>
          <a:ext cx="1990725"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552449</xdr:colOff>
      <xdr:row>1</xdr:row>
      <xdr:rowOff>80961</xdr:rowOff>
    </xdr:from>
    <xdr:to>
      <xdr:col>15</xdr:col>
      <xdr:colOff>276224</xdr:colOff>
      <xdr:row>17</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15</xdr:row>
      <xdr:rowOff>133350</xdr:rowOff>
    </xdr:from>
    <xdr:to>
      <xdr:col>15</xdr:col>
      <xdr:colOff>504825</xdr:colOff>
      <xdr:row>40</xdr:row>
      <xdr:rowOff>100014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466725</xdr:colOff>
      <xdr:row>0</xdr:row>
      <xdr:rowOff>371475</xdr:rowOff>
    </xdr:from>
    <xdr:to>
      <xdr:col>24</xdr:col>
      <xdr:colOff>190500</xdr:colOff>
      <xdr:row>16</xdr:row>
      <xdr:rowOff>119064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514350</xdr:colOff>
      <xdr:row>15</xdr:row>
      <xdr:rowOff>0</xdr:rowOff>
    </xdr:from>
    <xdr:to>
      <xdr:col>24</xdr:col>
      <xdr:colOff>238125</xdr:colOff>
      <xdr:row>39</xdr:row>
      <xdr:rowOff>157164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76199</xdr:colOff>
      <xdr:row>12</xdr:row>
      <xdr:rowOff>109537</xdr:rowOff>
    </xdr:from>
    <xdr:to>
      <xdr:col>4</xdr:col>
      <xdr:colOff>914399</xdr:colOff>
      <xdr:row>25</xdr:row>
      <xdr:rowOff>161925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ification%20R&amp;D\&#201;tudes\Caract&#233;risation%20r&#233;sidentielle%202012%20-%20&#201;EQ\Validation%20donn&#233;es%20MO\G&#233;n&#233;ration%20gisement%20Carac%205%20groupes_calculs%20MO_03-1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alcul municipalités"/>
      <sheetName val="2- Calcul"/>
      <sheetName val="3- Matières"/>
      <sheetName val="4-Graphs compo MO par uo"/>
      <sheetName val="5- tableau visuel"/>
      <sheetName val="Feuil1"/>
    </sheetNames>
    <sheetDataSet>
      <sheetData sheetId="0">
        <row r="2">
          <cell r="O2">
            <v>0.33333333333333331</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ecyc-quebec.gouv.qc.ca/sites/default/files/documents/guide-implantation-mo-mun.pdf" TargetMode="External"/><Relationship Id="rId2" Type="http://schemas.openxmlformats.org/officeDocument/2006/relationships/hyperlink" Target="https://www.recyc-quebec.gouv.qc.ca/sites/default/files/documents/caracterisation-secteur-municipal-2015-2018.pdf" TargetMode="External"/><Relationship Id="rId1" Type="http://schemas.openxmlformats.org/officeDocument/2006/relationships/hyperlink" Target="mailto:mo@recyc-quebec.gouv.qc.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Y36"/>
  <sheetViews>
    <sheetView showGridLines="0" tabSelected="1" zoomScaleNormal="100" zoomScaleSheetLayoutView="100" workbookViewId="0">
      <selection activeCell="A4" sqref="A4"/>
    </sheetView>
  </sheetViews>
  <sheetFormatPr baseColWidth="10" defaultRowHeight="15" x14ac:dyDescent="0.25"/>
  <cols>
    <col min="1" max="1" width="4.5703125" customWidth="1"/>
    <col min="2" max="2" width="12.28515625" customWidth="1"/>
    <col min="4" max="4" width="8.85546875" customWidth="1"/>
    <col min="6" max="6" width="17" customWidth="1"/>
    <col min="7" max="7" width="14.42578125" customWidth="1"/>
    <col min="13" max="13" width="12.7109375" customWidth="1"/>
  </cols>
  <sheetData>
    <row r="3" spans="2:25" ht="26.25" customHeight="1" x14ac:dyDescent="0.25"/>
    <row r="4" spans="2:25" ht="45" customHeight="1" x14ac:dyDescent="0.25">
      <c r="B4" s="94" t="s">
        <v>58</v>
      </c>
      <c r="C4" s="94"/>
      <c r="D4" s="94"/>
      <c r="E4" s="94"/>
      <c r="F4" s="94"/>
      <c r="G4" s="94"/>
      <c r="H4" s="94"/>
      <c r="I4" s="94"/>
      <c r="J4" s="94"/>
      <c r="K4" s="94"/>
      <c r="L4" s="94"/>
      <c r="M4" s="94"/>
      <c r="O4" s="37"/>
    </row>
    <row r="5" spans="2:25" ht="13.5" customHeight="1" x14ac:dyDescent="0.25">
      <c r="B5" s="34"/>
      <c r="O5" s="35"/>
    </row>
    <row r="6" spans="2:25" ht="18.75" customHeight="1" x14ac:dyDescent="0.25">
      <c r="B6" s="32" t="s">
        <v>55</v>
      </c>
      <c r="O6" s="35"/>
    </row>
    <row r="7" spans="2:25" ht="47.25" customHeight="1" x14ac:dyDescent="0.25">
      <c r="B7" s="92" t="s">
        <v>96</v>
      </c>
      <c r="C7" s="92"/>
      <c r="D7" s="92"/>
      <c r="E7" s="92"/>
      <c r="F7" s="92"/>
      <c r="G7" s="92"/>
      <c r="H7" s="92"/>
      <c r="I7" s="92"/>
      <c r="J7" s="92"/>
      <c r="K7" s="92"/>
      <c r="L7" s="92"/>
      <c r="M7" s="92"/>
      <c r="O7" s="35"/>
    </row>
    <row r="8" spans="2:25" ht="10.5" customHeight="1" x14ac:dyDescent="0.25">
      <c r="B8" s="34"/>
    </row>
    <row r="9" spans="2:25" ht="24.75" customHeight="1" x14ac:dyDescent="0.25">
      <c r="B9" s="33" t="s">
        <v>50</v>
      </c>
      <c r="O9" s="35"/>
    </row>
    <row r="10" spans="2:25" ht="24.75" customHeight="1" x14ac:dyDescent="0.25">
      <c r="B10" s="41" t="s">
        <v>92</v>
      </c>
      <c r="C10" s="96" t="s">
        <v>93</v>
      </c>
      <c r="D10" s="96"/>
      <c r="E10" s="96"/>
      <c r="F10" s="96"/>
      <c r="O10" s="35"/>
    </row>
    <row r="11" spans="2:25" ht="52.5" customHeight="1" x14ac:dyDescent="0.25">
      <c r="B11" s="58">
        <v>1</v>
      </c>
      <c r="C11" s="93" t="s">
        <v>77</v>
      </c>
      <c r="D11" s="93"/>
      <c r="E11" s="93"/>
      <c r="F11" s="93"/>
      <c r="G11" s="93"/>
      <c r="H11" s="93"/>
      <c r="I11" s="93"/>
      <c r="J11" s="93"/>
      <c r="K11" s="93"/>
      <c r="L11" s="93"/>
      <c r="M11" s="93"/>
      <c r="O11" s="35"/>
    </row>
    <row r="12" spans="2:25" ht="35.25" customHeight="1" x14ac:dyDescent="0.25">
      <c r="B12" s="58">
        <v>2</v>
      </c>
      <c r="C12" s="93" t="s">
        <v>78</v>
      </c>
      <c r="D12" s="93"/>
      <c r="E12" s="93"/>
      <c r="F12" s="93"/>
      <c r="G12" s="93"/>
      <c r="H12" s="93"/>
      <c r="I12" s="93"/>
      <c r="J12" s="93"/>
      <c r="K12" s="93"/>
      <c r="L12" s="93"/>
      <c r="M12" s="93"/>
      <c r="O12" s="35"/>
    </row>
    <row r="13" spans="2:25" ht="57.75" customHeight="1" x14ac:dyDescent="0.25">
      <c r="B13" s="58">
        <v>3</v>
      </c>
      <c r="C13" s="93" t="s">
        <v>79</v>
      </c>
      <c r="D13" s="93"/>
      <c r="E13" s="93"/>
      <c r="F13" s="93"/>
      <c r="G13" s="93"/>
      <c r="H13" s="93"/>
      <c r="I13" s="93"/>
      <c r="J13" s="93"/>
      <c r="K13" s="93"/>
      <c r="L13" s="93"/>
      <c r="M13" s="93"/>
      <c r="O13" s="63"/>
      <c r="P13" s="63"/>
      <c r="Q13" s="63"/>
      <c r="R13" s="63"/>
      <c r="S13" s="63"/>
      <c r="T13" s="63"/>
      <c r="U13" s="63"/>
      <c r="V13" s="63"/>
      <c r="W13" s="63"/>
      <c r="X13" s="63"/>
      <c r="Y13" s="63"/>
    </row>
    <row r="14" spans="2:25" ht="36.75" customHeight="1" x14ac:dyDescent="0.25">
      <c r="B14" s="93" t="s">
        <v>94</v>
      </c>
      <c r="C14" s="93"/>
      <c r="D14" s="93"/>
      <c r="E14" s="96" t="s">
        <v>95</v>
      </c>
      <c r="F14" s="96"/>
      <c r="G14" s="89"/>
      <c r="H14" s="89"/>
      <c r="I14" s="89"/>
      <c r="J14" s="89"/>
      <c r="K14" s="89"/>
      <c r="L14" s="89"/>
      <c r="M14" s="89"/>
      <c r="O14" s="63"/>
      <c r="P14" s="63"/>
      <c r="Q14" s="63"/>
      <c r="R14" s="63"/>
      <c r="S14" s="63"/>
      <c r="T14" s="63"/>
      <c r="U14" s="63"/>
      <c r="V14" s="63"/>
      <c r="W14" s="63"/>
      <c r="X14" s="63"/>
      <c r="Y14" s="63"/>
    </row>
    <row r="15" spans="2:25" ht="27" customHeight="1" x14ac:dyDescent="0.3">
      <c r="B15" s="12" t="s">
        <v>57</v>
      </c>
      <c r="C15" s="8"/>
      <c r="D15" s="8"/>
      <c r="E15" s="9"/>
      <c r="F15" s="10"/>
      <c r="G15" s="10"/>
      <c r="H15" s="10"/>
      <c r="I15" s="10"/>
      <c r="J15" s="11"/>
      <c r="O15" s="63"/>
      <c r="P15" s="63"/>
      <c r="Q15" s="63"/>
      <c r="R15" s="63"/>
      <c r="S15" s="63"/>
      <c r="T15" s="63"/>
      <c r="U15" s="63"/>
      <c r="V15" s="63"/>
      <c r="W15" s="63"/>
      <c r="X15" s="63"/>
      <c r="Y15" s="63"/>
    </row>
    <row r="16" spans="2:25" ht="17.25" customHeight="1" x14ac:dyDescent="0.25">
      <c r="B16" s="92" t="s">
        <v>80</v>
      </c>
      <c r="C16" s="92"/>
      <c r="D16" s="92"/>
      <c r="E16" s="92"/>
      <c r="F16" s="92"/>
      <c r="G16" s="92"/>
      <c r="H16" s="92"/>
      <c r="I16" s="92"/>
      <c r="J16" s="92"/>
      <c r="K16" s="92"/>
      <c r="L16" s="92"/>
      <c r="M16" s="92"/>
      <c r="O16" s="63"/>
      <c r="P16" s="63"/>
      <c r="Q16" s="63"/>
      <c r="R16" s="63"/>
      <c r="S16" s="63"/>
      <c r="T16" s="63"/>
      <c r="U16" s="63"/>
      <c r="V16" s="63"/>
      <c r="W16" s="63"/>
      <c r="X16" s="63"/>
      <c r="Y16" s="63"/>
    </row>
    <row r="17" spans="2:14" ht="13.5" customHeight="1" x14ac:dyDescent="0.25">
      <c r="B17" s="95" t="s">
        <v>39</v>
      </c>
      <c r="C17" s="95"/>
      <c r="D17" s="95"/>
      <c r="E17" s="95"/>
      <c r="F17" s="95"/>
      <c r="G17" s="95"/>
      <c r="H17" s="95"/>
      <c r="I17" s="95"/>
      <c r="J17" s="95"/>
      <c r="K17" s="95"/>
      <c r="L17" s="95"/>
      <c r="M17" s="95"/>
    </row>
    <row r="18" spans="2:14" ht="30.75" customHeight="1" x14ac:dyDescent="0.25">
      <c r="B18" s="92" t="s">
        <v>98</v>
      </c>
      <c r="C18" s="92"/>
      <c r="D18" s="92"/>
      <c r="E18" s="92"/>
      <c r="F18" s="92"/>
      <c r="G18" s="92"/>
      <c r="H18" s="92"/>
      <c r="I18" s="92"/>
      <c r="J18" s="92"/>
      <c r="K18" s="92"/>
      <c r="L18" s="92"/>
      <c r="M18" s="92"/>
    </row>
    <row r="19" spans="2:14" ht="28.5" customHeight="1" x14ac:dyDescent="0.3">
      <c r="B19" s="12" t="s">
        <v>61</v>
      </c>
      <c r="C19" s="59"/>
      <c r="D19" s="59"/>
      <c r="E19" s="59"/>
      <c r="F19" s="59"/>
      <c r="G19" s="59"/>
      <c r="H19" s="59"/>
      <c r="I19" s="59"/>
      <c r="J19" s="59"/>
      <c r="K19" s="59"/>
      <c r="L19" s="59"/>
      <c r="M19" s="59"/>
    </row>
    <row r="20" spans="2:14" ht="38.25" customHeight="1" x14ac:dyDescent="0.25">
      <c r="B20" s="92" t="s">
        <v>76</v>
      </c>
      <c r="C20" s="92"/>
      <c r="D20" s="92"/>
      <c r="E20" s="92"/>
      <c r="F20" s="92"/>
      <c r="G20" s="92"/>
      <c r="H20" s="92"/>
      <c r="I20" s="92"/>
      <c r="J20" s="92"/>
      <c r="K20" s="92"/>
      <c r="L20" s="92"/>
      <c r="M20" s="92"/>
    </row>
    <row r="21" spans="2:14" ht="85.5" customHeight="1" x14ac:dyDescent="0.25">
      <c r="B21" s="92" t="s">
        <v>81</v>
      </c>
      <c r="C21" s="92"/>
      <c r="D21" s="92"/>
      <c r="E21" s="92"/>
      <c r="F21" s="92"/>
      <c r="G21" s="92"/>
      <c r="H21" s="92"/>
      <c r="I21" s="92"/>
      <c r="J21" s="92"/>
      <c r="K21" s="92"/>
      <c r="L21" s="92"/>
      <c r="M21" s="92"/>
    </row>
    <row r="22" spans="2:14" ht="54" customHeight="1" x14ac:dyDescent="0.25">
      <c r="B22" s="92" t="s">
        <v>83</v>
      </c>
      <c r="C22" s="92"/>
      <c r="D22" s="92"/>
      <c r="E22" s="92"/>
      <c r="F22" s="92"/>
      <c r="G22" s="92"/>
      <c r="H22" s="92"/>
      <c r="I22" s="92"/>
      <c r="J22" s="92"/>
      <c r="K22" s="92"/>
      <c r="L22" s="92"/>
      <c r="M22" s="92"/>
    </row>
    <row r="23" spans="2:14" ht="52.5" customHeight="1" x14ac:dyDescent="0.25">
      <c r="B23" s="92" t="s">
        <v>82</v>
      </c>
      <c r="C23" s="92"/>
      <c r="D23" s="92"/>
      <c r="E23" s="92"/>
      <c r="F23" s="92"/>
      <c r="G23" s="92"/>
      <c r="H23" s="92"/>
      <c r="I23" s="92"/>
      <c r="J23" s="92"/>
      <c r="K23" s="92"/>
      <c r="L23" s="92"/>
      <c r="M23" s="92"/>
      <c r="N23" s="35"/>
    </row>
    <row r="24" spans="2:14" ht="20.25" customHeight="1" x14ac:dyDescent="0.25">
      <c r="B24" s="91" t="s">
        <v>56</v>
      </c>
      <c r="C24" s="59"/>
      <c r="D24" s="59"/>
      <c r="E24" s="59"/>
      <c r="F24" s="59"/>
      <c r="G24" s="59"/>
      <c r="H24" s="59"/>
      <c r="I24" s="59"/>
      <c r="J24" s="59"/>
      <c r="K24" s="59"/>
      <c r="L24" s="59"/>
      <c r="M24" s="59"/>
      <c r="N24" s="35"/>
    </row>
    <row r="25" spans="2:14" ht="86.25" customHeight="1" x14ac:dyDescent="0.25">
      <c r="B25" s="92" t="s">
        <v>97</v>
      </c>
      <c r="C25" s="92"/>
      <c r="D25" s="92"/>
      <c r="E25" s="92"/>
      <c r="F25" s="92"/>
      <c r="G25" s="92"/>
      <c r="H25" s="92"/>
      <c r="I25" s="92"/>
      <c r="J25" s="92"/>
      <c r="K25" s="92"/>
      <c r="L25" s="92"/>
      <c r="M25" s="92"/>
      <c r="N25" s="35"/>
    </row>
    <row r="26" spans="2:14" ht="63.75" customHeight="1" x14ac:dyDescent="0.25">
      <c r="B26" s="92" t="s">
        <v>75</v>
      </c>
      <c r="C26" s="92"/>
      <c r="D26" s="92"/>
      <c r="E26" s="92"/>
      <c r="F26" s="92"/>
      <c r="G26" s="92"/>
      <c r="H26" s="92"/>
      <c r="I26" s="92"/>
      <c r="J26" s="92"/>
      <c r="K26" s="92"/>
      <c r="L26" s="92"/>
      <c r="M26" s="92"/>
    </row>
    <row r="27" spans="2:14" ht="54.75" customHeight="1" x14ac:dyDescent="0.25">
      <c r="B27" s="92" t="s">
        <v>84</v>
      </c>
      <c r="C27" s="92"/>
      <c r="D27" s="92"/>
      <c r="E27" s="92"/>
      <c r="F27" s="92"/>
      <c r="G27" s="92"/>
      <c r="H27" s="92"/>
      <c r="I27" s="92"/>
      <c r="J27" s="92"/>
      <c r="K27" s="92"/>
      <c r="L27" s="92"/>
      <c r="M27" s="92"/>
    </row>
    <row r="28" spans="2:14" ht="68.25" customHeight="1" x14ac:dyDescent="0.25">
      <c r="B28" s="92" t="s">
        <v>85</v>
      </c>
      <c r="C28" s="92"/>
      <c r="D28" s="92"/>
      <c r="E28" s="92"/>
      <c r="F28" s="92"/>
      <c r="G28" s="92"/>
      <c r="H28" s="92"/>
      <c r="I28" s="92"/>
      <c r="J28" s="92"/>
      <c r="K28" s="92"/>
      <c r="L28" s="92"/>
      <c r="M28" s="92"/>
    </row>
    <row r="29" spans="2:14" ht="43.5" customHeight="1" x14ac:dyDescent="0.25">
      <c r="B29" s="92" t="s">
        <v>86</v>
      </c>
      <c r="C29" s="92"/>
      <c r="D29" s="92"/>
      <c r="E29" s="92"/>
      <c r="F29" s="92"/>
      <c r="G29" s="92"/>
      <c r="H29" s="92"/>
      <c r="I29" s="92"/>
      <c r="J29" s="92"/>
      <c r="K29" s="92"/>
      <c r="L29" s="92"/>
      <c r="M29" s="92"/>
    </row>
    <row r="30" spans="2:14" ht="32.25" customHeight="1" x14ac:dyDescent="0.3">
      <c r="B30" s="12" t="s">
        <v>37</v>
      </c>
    </row>
    <row r="31" spans="2:14" ht="22.5" customHeight="1" x14ac:dyDescent="0.25">
      <c r="B31" t="s">
        <v>51</v>
      </c>
      <c r="C31" s="90" t="s">
        <v>38</v>
      </c>
    </row>
    <row r="34" spans="2:2" x14ac:dyDescent="0.25">
      <c r="B34" s="35"/>
    </row>
    <row r="35" spans="2:2" x14ac:dyDescent="0.25">
      <c r="B35" s="35"/>
    </row>
    <row r="36" spans="2:2" x14ac:dyDescent="0.25">
      <c r="B36" s="35"/>
    </row>
  </sheetData>
  <sheetProtection password="E1DB" sheet="1" objects="1" scenarios="1"/>
  <mergeCells count="20">
    <mergeCell ref="B4:M4"/>
    <mergeCell ref="B17:M17"/>
    <mergeCell ref="B18:M18"/>
    <mergeCell ref="C11:M11"/>
    <mergeCell ref="C13:M13"/>
    <mergeCell ref="B7:M7"/>
    <mergeCell ref="C10:F10"/>
    <mergeCell ref="B14:D14"/>
    <mergeCell ref="E14:F14"/>
    <mergeCell ref="B29:M29"/>
    <mergeCell ref="C12:M12"/>
    <mergeCell ref="B16:M16"/>
    <mergeCell ref="B20:M20"/>
    <mergeCell ref="B28:M28"/>
    <mergeCell ref="B22:M22"/>
    <mergeCell ref="B27:M27"/>
    <mergeCell ref="B26:M26"/>
    <mergeCell ref="B23:M23"/>
    <mergeCell ref="B25:M25"/>
    <mergeCell ref="B21:M21"/>
  </mergeCells>
  <hyperlinks>
    <hyperlink ref="C31" r:id="rId1"/>
    <hyperlink ref="B17:M17" r:id="rId2" display="Caractérisation 2015-2018 des matières résiduelles du secteur résidentiel (RECYC-QUÉBEC et Éco Entreprises Québec, 2021 - Compilation spéciale par RECYC-QUÉBEC)"/>
    <hyperlink ref="B24" r:id="rId3"/>
    <hyperlink ref="C10:F10" location="'A- Infos générales &amp; hypothèses'!A1" display="A - Informations générales et hypothèses"/>
    <hyperlink ref="E14:F14" location="'B- Quantités MO (résultats) '!A1" display="B - Quantités MO (résultats)"/>
  </hyperlinks>
  <pageMargins left="0.7" right="0.7" top="0.75" bottom="0.75" header="0.3" footer="0.3"/>
  <pageSetup scale="60"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K58"/>
  <sheetViews>
    <sheetView showGridLines="0" zoomScaleNormal="100" workbookViewId="0">
      <selection activeCell="B19" sqref="B19:J19"/>
    </sheetView>
  </sheetViews>
  <sheetFormatPr baseColWidth="10" defaultRowHeight="15" x14ac:dyDescent="0.25"/>
  <cols>
    <col min="1" max="1" width="5.140625" customWidth="1"/>
    <col min="2" max="2" width="39.7109375" style="7" customWidth="1"/>
    <col min="3" max="3" width="16.7109375" style="7" customWidth="1"/>
    <col min="4" max="4" width="3.5703125" style="7" customWidth="1"/>
    <col min="5" max="5" width="11.5703125" style="7" customWidth="1"/>
    <col min="6" max="6" width="40" style="7" customWidth="1"/>
    <col min="7" max="10" width="15.28515625" style="7" customWidth="1"/>
    <col min="11" max="11" width="2.7109375" customWidth="1"/>
  </cols>
  <sheetData>
    <row r="1" spans="1:11" ht="59.25" customHeight="1" x14ac:dyDescent="0.25"/>
    <row r="2" spans="1:11" ht="48" customHeight="1" x14ac:dyDescent="0.25">
      <c r="B2" s="103" t="s">
        <v>87</v>
      </c>
      <c r="C2" s="103"/>
      <c r="D2" s="103"/>
      <c r="E2" s="103"/>
      <c r="F2" s="103"/>
      <c r="G2" s="103"/>
      <c r="H2" s="103"/>
      <c r="I2" s="103"/>
      <c r="J2" s="103"/>
    </row>
    <row r="3" spans="1:11" ht="36" customHeight="1" x14ac:dyDescent="0.25">
      <c r="B3" s="68" t="s">
        <v>26</v>
      </c>
      <c r="C3" s="104"/>
      <c r="D3" s="105"/>
      <c r="E3" s="105"/>
      <c r="F3" s="105"/>
      <c r="G3" s="105"/>
      <c r="H3" s="105"/>
      <c r="I3" s="105"/>
      <c r="J3" s="106"/>
    </row>
    <row r="4" spans="1:11" ht="14.25" customHeight="1" x14ac:dyDescent="0.25">
      <c r="B4" s="69"/>
      <c r="C4" s="31"/>
      <c r="D4" s="31"/>
      <c r="E4" s="31"/>
      <c r="F4" s="31"/>
      <c r="G4" s="31"/>
      <c r="H4" s="31"/>
      <c r="I4" s="31"/>
      <c r="J4" s="31"/>
    </row>
    <row r="5" spans="1:11" ht="30.75" customHeight="1" x14ac:dyDescent="0.25">
      <c r="B5" s="116" t="s">
        <v>60</v>
      </c>
      <c r="C5" s="109"/>
      <c r="D5" s="110"/>
      <c r="E5" s="110"/>
      <c r="F5" s="110"/>
      <c r="G5" s="110"/>
      <c r="H5" s="110"/>
      <c r="I5" s="110"/>
      <c r="J5" s="111"/>
    </row>
    <row r="6" spans="1:11" s="3" customFormat="1" ht="48" customHeight="1" x14ac:dyDescent="0.25">
      <c r="B6" s="116"/>
      <c r="C6" s="112"/>
      <c r="D6" s="113"/>
      <c r="E6" s="113"/>
      <c r="F6" s="113"/>
      <c r="G6" s="113"/>
      <c r="H6" s="113"/>
      <c r="I6" s="113"/>
      <c r="J6" s="114"/>
    </row>
    <row r="7" spans="1:11" s="54" customFormat="1" ht="9" customHeight="1" x14ac:dyDescent="0.25">
      <c r="C7" s="55"/>
      <c r="D7" s="55"/>
      <c r="E7" s="55"/>
      <c r="F7" s="55"/>
      <c r="G7" s="55"/>
      <c r="H7" s="55"/>
      <c r="I7" s="55"/>
      <c r="J7" s="55"/>
    </row>
    <row r="8" spans="1:11" ht="40.5" customHeight="1" x14ac:dyDescent="0.25">
      <c r="A8" s="4"/>
      <c r="B8" s="115" t="s">
        <v>62</v>
      </c>
      <c r="C8" s="115"/>
      <c r="D8" s="8"/>
      <c r="E8" s="8"/>
      <c r="F8" s="115" t="s">
        <v>90</v>
      </c>
      <c r="G8" s="115"/>
      <c r="H8" s="115"/>
      <c r="I8" s="115"/>
      <c r="J8" s="115"/>
      <c r="K8" s="4"/>
    </row>
    <row r="9" spans="1:11" ht="29.25" customHeight="1" x14ac:dyDescent="0.25">
      <c r="A9" s="4"/>
      <c r="B9" s="107" t="s">
        <v>70</v>
      </c>
      <c r="C9" s="38" t="s">
        <v>27</v>
      </c>
      <c r="F9" s="108" t="s">
        <v>89</v>
      </c>
      <c r="G9" s="100" t="s">
        <v>88</v>
      </c>
      <c r="H9" s="101"/>
      <c r="I9" s="101"/>
      <c r="J9" s="102"/>
      <c r="K9" s="4"/>
    </row>
    <row r="10" spans="1:11" ht="77.25" customHeight="1" x14ac:dyDescent="0.25">
      <c r="A10" s="4"/>
      <c r="B10" s="107"/>
      <c r="C10" s="13" t="s">
        <v>16</v>
      </c>
      <c r="F10" s="108"/>
      <c r="G10" s="13" t="s">
        <v>4</v>
      </c>
      <c r="H10" s="13" t="s">
        <v>5</v>
      </c>
      <c r="I10" s="13" t="s">
        <v>71</v>
      </c>
      <c r="J10" s="13" t="s">
        <v>72</v>
      </c>
      <c r="K10" s="4"/>
    </row>
    <row r="11" spans="1:11" ht="37.5" customHeight="1" x14ac:dyDescent="0.25">
      <c r="A11" s="4"/>
      <c r="B11" s="14" t="s">
        <v>1</v>
      </c>
      <c r="C11" s="76">
        <v>0</v>
      </c>
      <c r="F11" s="17" t="s">
        <v>59</v>
      </c>
      <c r="G11" s="78">
        <v>0.6</v>
      </c>
      <c r="H11" s="78">
        <v>0.6</v>
      </c>
      <c r="I11" s="78">
        <v>0.6</v>
      </c>
      <c r="J11" s="78">
        <v>0.6</v>
      </c>
      <c r="K11" s="4"/>
    </row>
    <row r="12" spans="1:11" ht="37.5" customHeight="1" x14ac:dyDescent="0.25">
      <c r="A12" s="4"/>
      <c r="B12" s="15" t="s">
        <v>2</v>
      </c>
      <c r="C12" s="77">
        <v>0</v>
      </c>
      <c r="F12" s="17" t="s">
        <v>10</v>
      </c>
      <c r="G12" s="78">
        <v>0.3</v>
      </c>
      <c r="H12" s="78">
        <v>0.3</v>
      </c>
      <c r="I12" s="78">
        <v>0.3</v>
      </c>
      <c r="J12" s="78">
        <v>0.3</v>
      </c>
      <c r="K12" s="4"/>
    </row>
    <row r="13" spans="1:11" ht="37.5" customHeight="1" x14ac:dyDescent="0.25">
      <c r="A13" s="4"/>
      <c r="B13" s="15" t="s">
        <v>73</v>
      </c>
      <c r="C13" s="77">
        <v>0</v>
      </c>
      <c r="F13" s="17" t="s">
        <v>11</v>
      </c>
      <c r="G13" s="78">
        <v>0.6</v>
      </c>
      <c r="H13" s="78">
        <v>0.6</v>
      </c>
      <c r="I13" s="78">
        <v>0.6</v>
      </c>
      <c r="J13" s="78">
        <v>0.6</v>
      </c>
      <c r="K13" s="4"/>
    </row>
    <row r="14" spans="1:11" ht="37.5" customHeight="1" x14ac:dyDescent="0.25">
      <c r="A14" s="4"/>
      <c r="B14" s="16" t="s">
        <v>74</v>
      </c>
      <c r="C14" s="77">
        <v>0</v>
      </c>
      <c r="F14" s="17" t="s">
        <v>12</v>
      </c>
      <c r="G14" s="78">
        <v>0.6</v>
      </c>
      <c r="H14" s="78">
        <v>0.6</v>
      </c>
      <c r="I14" s="78">
        <v>0.6</v>
      </c>
      <c r="J14" s="78">
        <v>0.6</v>
      </c>
      <c r="K14" s="4"/>
    </row>
    <row r="15" spans="1:11" ht="37.5" customHeight="1" x14ac:dyDescent="0.25">
      <c r="A15" s="4"/>
      <c r="B15" s="18"/>
      <c r="C15" s="5"/>
      <c r="D15" s="6"/>
      <c r="F15" s="17" t="s">
        <v>17</v>
      </c>
      <c r="G15" s="78">
        <v>0.6</v>
      </c>
      <c r="H15" s="78">
        <v>0.6</v>
      </c>
      <c r="I15" s="78">
        <v>0.6</v>
      </c>
      <c r="J15" s="78">
        <v>0.6</v>
      </c>
      <c r="K15" s="4"/>
    </row>
    <row r="16" spans="1:11" ht="37.5" customHeight="1" x14ac:dyDescent="0.25">
      <c r="A16" s="4"/>
      <c r="B16" s="18"/>
      <c r="C16" s="5"/>
      <c r="D16" s="6"/>
      <c r="F16" s="17" t="s">
        <v>13</v>
      </c>
      <c r="G16" s="78">
        <v>0</v>
      </c>
      <c r="H16" s="78">
        <v>0</v>
      </c>
      <c r="I16" s="78">
        <v>0</v>
      </c>
      <c r="J16" s="78">
        <v>0</v>
      </c>
      <c r="K16" s="4"/>
    </row>
    <row r="17" spans="1:11" ht="37.5" customHeight="1" x14ac:dyDescent="0.25">
      <c r="A17" s="4"/>
      <c r="B17" s="99"/>
      <c r="C17" s="99"/>
      <c r="D17" s="8"/>
      <c r="F17" s="17" t="s">
        <v>32</v>
      </c>
      <c r="G17" s="79">
        <v>0</v>
      </c>
      <c r="H17" s="79">
        <v>0</v>
      </c>
      <c r="I17" s="79">
        <v>0</v>
      </c>
      <c r="J17" s="79">
        <v>0</v>
      </c>
      <c r="K17" s="4"/>
    </row>
    <row r="18" spans="1:11" ht="40.5" customHeight="1" x14ac:dyDescent="0.25">
      <c r="A18" s="4"/>
      <c r="B18" s="88" t="s">
        <v>91</v>
      </c>
      <c r="K18" s="4"/>
    </row>
    <row r="19" spans="1:11" ht="106.5" customHeight="1" x14ac:dyDescent="0.25">
      <c r="A19" s="4"/>
      <c r="B19" s="97"/>
      <c r="C19" s="98"/>
      <c r="D19" s="98"/>
      <c r="E19" s="98"/>
      <c r="F19" s="98"/>
      <c r="G19" s="98"/>
      <c r="H19" s="98"/>
      <c r="I19" s="98"/>
      <c r="J19" s="98"/>
      <c r="K19" s="4"/>
    </row>
    <row r="20" spans="1:11" ht="56.25" customHeight="1" x14ac:dyDescent="0.25">
      <c r="A20" s="4"/>
      <c r="K20" s="4"/>
    </row>
    <row r="21" spans="1:11" ht="62.25" customHeight="1" x14ac:dyDescent="0.25">
      <c r="A21" s="4"/>
      <c r="K21" s="4"/>
    </row>
    <row r="22" spans="1:11" ht="35.25" customHeight="1" x14ac:dyDescent="0.25">
      <c r="A22" s="4"/>
      <c r="K22" s="4"/>
    </row>
    <row r="23" spans="1:11" ht="48.75" customHeight="1" x14ac:dyDescent="0.25">
      <c r="A23" s="4"/>
      <c r="K23" s="4"/>
    </row>
    <row r="24" spans="1:11" ht="41.25" customHeight="1" x14ac:dyDescent="0.25">
      <c r="A24" s="4"/>
      <c r="K24" s="4"/>
    </row>
    <row r="25" spans="1:11" ht="33.75" customHeight="1" x14ac:dyDescent="0.25"/>
    <row r="26" spans="1:11" ht="18.75" customHeight="1" x14ac:dyDescent="0.25"/>
    <row r="27" spans="1:11" ht="19.5" customHeight="1" x14ac:dyDescent="0.25"/>
    <row r="28" spans="1:11" ht="19.5" customHeight="1" x14ac:dyDescent="0.25"/>
    <row r="29" spans="1:11" ht="22.5" customHeight="1" x14ac:dyDescent="0.25"/>
    <row r="30" spans="1:11" ht="21" customHeight="1" x14ac:dyDescent="0.25"/>
    <row r="31" spans="1:11" ht="58.5" customHeight="1" x14ac:dyDescent="0.25"/>
    <row r="32" spans="1:11" ht="25.5" customHeight="1" x14ac:dyDescent="0.25">
      <c r="E32" s="1"/>
    </row>
    <row r="33" spans="3:4" ht="23.25" customHeight="1" x14ac:dyDescent="0.25"/>
    <row r="34" spans="3:4" ht="23.25" customHeight="1" x14ac:dyDescent="0.3">
      <c r="C34" s="2"/>
      <c r="D34" s="2"/>
    </row>
    <row r="35" spans="3:4" ht="23.25" customHeight="1" x14ac:dyDescent="0.3">
      <c r="C35" s="2"/>
      <c r="D35" s="2"/>
    </row>
    <row r="36" spans="3:4" ht="23.25" customHeight="1" x14ac:dyDescent="0.25"/>
    <row r="37" spans="3:4" ht="60.75" customHeight="1" x14ac:dyDescent="0.25"/>
    <row r="38" spans="3:4" ht="60.75" customHeight="1" x14ac:dyDescent="0.25"/>
    <row r="39" spans="3:4" ht="60.75" customHeight="1" x14ac:dyDescent="0.25"/>
    <row r="40" spans="3:4" ht="60.75" customHeight="1" x14ac:dyDescent="0.25"/>
    <row r="41" spans="3:4" ht="60.75" customHeight="1" x14ac:dyDescent="0.25"/>
    <row r="42" spans="3:4" ht="60.75" customHeight="1" x14ac:dyDescent="0.25"/>
    <row r="43" spans="3:4" ht="60.75" customHeight="1" x14ac:dyDescent="0.25"/>
    <row r="44" spans="3:4" ht="60.75" customHeight="1" x14ac:dyDescent="0.25"/>
    <row r="45" spans="3:4" ht="60.75" customHeight="1" x14ac:dyDescent="0.25"/>
    <row r="46" spans="3:4" ht="60.75" customHeight="1" x14ac:dyDescent="0.25"/>
    <row r="47" spans="3:4" ht="60.75" customHeight="1" x14ac:dyDescent="0.25"/>
    <row r="48" spans="3:4" ht="60.75" customHeight="1" x14ac:dyDescent="0.25"/>
    <row r="49" ht="60.75" customHeight="1" x14ac:dyDescent="0.25"/>
    <row r="50" ht="60.75" customHeight="1" x14ac:dyDescent="0.25"/>
    <row r="51" ht="60.75" customHeight="1" x14ac:dyDescent="0.25"/>
    <row r="52" ht="60.75" customHeight="1" x14ac:dyDescent="0.25"/>
    <row r="53" ht="60.75" customHeight="1" x14ac:dyDescent="0.25"/>
    <row r="54" ht="60.75" customHeight="1" x14ac:dyDescent="0.25"/>
    <row r="55" ht="60.75" customHeight="1" x14ac:dyDescent="0.25"/>
    <row r="56" ht="60.75" customHeight="1" x14ac:dyDescent="0.25"/>
    <row r="57" ht="60.75" customHeight="1" x14ac:dyDescent="0.25"/>
    <row r="58" ht="60.75" customHeight="1" x14ac:dyDescent="0.25"/>
  </sheetData>
  <sheetProtection password="E1DB" sheet="1" objects="1" scenarios="1" selectLockedCells="1"/>
  <dataConsolidate/>
  <mergeCells count="11">
    <mergeCell ref="B19:J19"/>
    <mergeCell ref="B17:C17"/>
    <mergeCell ref="G9:J9"/>
    <mergeCell ref="B2:J2"/>
    <mergeCell ref="C3:J3"/>
    <mergeCell ref="B9:B10"/>
    <mergeCell ref="F9:F10"/>
    <mergeCell ref="C5:J6"/>
    <mergeCell ref="F8:J8"/>
    <mergeCell ref="B8:C8"/>
    <mergeCell ref="B5:B6"/>
  </mergeCells>
  <dataValidations count="5">
    <dataValidation allowBlank="1" showInputMessage="1" showErrorMessage="1" prompt="Utiliser le taux de récupération par défault (60%) ou inscrire un taux selon vos hypothèses de performance de récupération." sqref="G11:J15"/>
    <dataValidation allowBlank="1" showInputMessage="1" showErrorMessage="1" promptTitle="(Optionnel)" prompt="Inscrire, pour votre usage, le nom de la ou des municipalités ou regroupement visés par le programme de récupération des matières organiques" sqref="C3:J3"/>
    <dataValidation allowBlank="1" showInputMessage="1" showErrorMessage="1" promptTitle="(Optionnel)" sqref="C5:J6"/>
    <dataValidation allowBlank="1" showInputMessage="1" showErrorMessage="1" prompt="Les couches jetables sont généralement refusées dans la collecte des matières organiques de 3e voie (bac brun). Si acceptées (ex. traitement par biométhanisation), modifier selon le taux de récupération envisagé." sqref="G16:J16"/>
    <dataValidation allowBlank="1" showInputMessage="1" showErrorMessage="1" prompt="Cette catégorie devrait généralement être conservée à 0%." sqref="G17:J17"/>
  </dataValidations>
  <pageMargins left="0.70866141732283472" right="0.70866141732283472" top="0.74803149606299213" bottom="0.74803149606299213" header="0.31496062992125984" footer="0.31496062992125984"/>
  <pageSetup scale="64" orientation="landscape" horizontalDpi="4294967294" r:id="rId1"/>
  <headerFooter>
    <oddFooter>&amp;LOutil réalisé par : Sophie Taillefer, RECYC-QUÉBEC&amp;RVersion 1 - 14-04-2016</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Z30"/>
  <sheetViews>
    <sheetView showGridLines="0" zoomScaleNormal="100" workbookViewId="0"/>
  </sheetViews>
  <sheetFormatPr baseColWidth="10" defaultRowHeight="15" x14ac:dyDescent="0.25"/>
  <cols>
    <col min="1" max="1" width="3.85546875" style="7" customWidth="1"/>
    <col min="2" max="2" width="37" style="7" customWidth="1"/>
    <col min="3" max="4" width="14.7109375" style="7" customWidth="1"/>
    <col min="5" max="7" width="8.5703125" style="7" customWidth="1"/>
    <col min="8" max="9" width="14.7109375" style="7" customWidth="1"/>
    <col min="10" max="10" width="8.5703125" style="7" customWidth="1"/>
    <col min="11" max="11" width="14.7109375" style="7" customWidth="1"/>
    <col min="12" max="12" width="8.5703125" style="7" customWidth="1"/>
    <col min="13" max="14" width="14.7109375" style="40" customWidth="1"/>
    <col min="15" max="15" width="8.5703125" style="40" customWidth="1"/>
    <col min="16" max="16" width="14.7109375" style="40" customWidth="1"/>
    <col min="17" max="17" width="8.5703125" style="40" customWidth="1"/>
    <col min="18" max="19" width="14.7109375" style="7" customWidth="1"/>
    <col min="20" max="20" width="8.7109375" style="7" customWidth="1"/>
    <col min="21" max="21" width="14.7109375" style="7" customWidth="1"/>
    <col min="22" max="22" width="15.5703125" style="7" customWidth="1"/>
    <col min="23" max="23" width="8.5703125" style="7" customWidth="1"/>
    <col min="24" max="24" width="15.5703125" style="7" customWidth="1"/>
    <col min="25" max="25" width="8.5703125" style="7" customWidth="1"/>
    <col min="26" max="26" width="11.140625" style="7" customWidth="1"/>
    <col min="27" max="16384" width="11.42578125" style="7"/>
  </cols>
  <sheetData>
    <row r="1" spans="2:26" ht="47.25" customHeight="1" x14ac:dyDescent="0.25"/>
    <row r="2" spans="2:26" s="41" customFormat="1" ht="60.75" customHeight="1" x14ac:dyDescent="0.25">
      <c r="B2" s="19" t="s">
        <v>54</v>
      </c>
      <c r="M2" s="40"/>
      <c r="N2" s="40"/>
      <c r="O2" s="40"/>
      <c r="P2" s="40"/>
      <c r="Q2" s="40"/>
    </row>
    <row r="3" spans="2:26" ht="47.25" customHeight="1" x14ac:dyDescent="0.25">
      <c r="B3" s="108" t="s">
        <v>3</v>
      </c>
      <c r="C3" s="134" t="s">
        <v>4</v>
      </c>
      <c r="D3" s="134"/>
      <c r="E3" s="134"/>
      <c r="F3" s="134"/>
      <c r="G3" s="134"/>
      <c r="H3" s="100" t="s">
        <v>5</v>
      </c>
      <c r="I3" s="101"/>
      <c r="J3" s="101"/>
      <c r="K3" s="101"/>
      <c r="L3" s="102"/>
      <c r="M3" s="123" t="s">
        <v>71</v>
      </c>
      <c r="N3" s="135"/>
      <c r="O3" s="135"/>
      <c r="P3" s="135"/>
      <c r="Q3" s="124"/>
      <c r="R3" s="107" t="s">
        <v>72</v>
      </c>
      <c r="S3" s="107"/>
      <c r="T3" s="107"/>
      <c r="U3" s="107"/>
      <c r="V3" s="118" t="s">
        <v>6</v>
      </c>
      <c r="W3" s="118"/>
      <c r="X3" s="118"/>
      <c r="Y3" s="118"/>
    </row>
    <row r="4" spans="2:26" ht="16.5" customHeight="1" x14ac:dyDescent="0.25">
      <c r="B4" s="108"/>
      <c r="C4" s="51" t="s">
        <v>0</v>
      </c>
      <c r="D4" s="123" t="s">
        <v>7</v>
      </c>
      <c r="E4" s="124"/>
      <c r="F4" s="123" t="s">
        <v>8</v>
      </c>
      <c r="G4" s="124"/>
      <c r="H4" s="50" t="s">
        <v>41</v>
      </c>
      <c r="I4" s="100" t="s">
        <v>42</v>
      </c>
      <c r="J4" s="102"/>
      <c r="K4" s="100" t="s">
        <v>43</v>
      </c>
      <c r="L4" s="102"/>
      <c r="M4" s="51" t="s">
        <v>44</v>
      </c>
      <c r="N4" s="123" t="s">
        <v>45</v>
      </c>
      <c r="O4" s="124"/>
      <c r="P4" s="123" t="s">
        <v>46</v>
      </c>
      <c r="Q4" s="124"/>
      <c r="R4" s="50" t="s">
        <v>47</v>
      </c>
      <c r="S4" s="100" t="s">
        <v>48</v>
      </c>
      <c r="T4" s="102"/>
      <c r="U4" s="50" t="s">
        <v>49</v>
      </c>
      <c r="V4" s="118"/>
      <c r="W4" s="118"/>
      <c r="X4" s="118"/>
      <c r="Y4" s="118"/>
    </row>
    <row r="5" spans="2:26" ht="80.25" customHeight="1" x14ac:dyDescent="0.25">
      <c r="B5" s="108"/>
      <c r="C5" s="117" t="s">
        <v>29</v>
      </c>
      <c r="D5" s="121" t="s">
        <v>30</v>
      </c>
      <c r="E5" s="122"/>
      <c r="F5" s="125" t="s">
        <v>34</v>
      </c>
      <c r="G5" s="126"/>
      <c r="H5" s="133" t="s">
        <v>29</v>
      </c>
      <c r="I5" s="127" t="s">
        <v>30</v>
      </c>
      <c r="J5" s="128"/>
      <c r="K5" s="129" t="s">
        <v>35</v>
      </c>
      <c r="L5" s="130"/>
      <c r="M5" s="117" t="s">
        <v>29</v>
      </c>
      <c r="N5" s="121" t="s">
        <v>31</v>
      </c>
      <c r="O5" s="122"/>
      <c r="P5" s="131" t="s">
        <v>34</v>
      </c>
      <c r="Q5" s="132"/>
      <c r="R5" s="133" t="s">
        <v>29</v>
      </c>
      <c r="S5" s="127" t="s">
        <v>31</v>
      </c>
      <c r="T5" s="128"/>
      <c r="U5" s="30" t="s">
        <v>34</v>
      </c>
      <c r="V5" s="117" t="s">
        <v>69</v>
      </c>
      <c r="W5" s="117"/>
      <c r="X5" s="119" t="s">
        <v>40</v>
      </c>
      <c r="Y5" s="119"/>
    </row>
    <row r="6" spans="2:26" ht="29.25" customHeight="1" x14ac:dyDescent="0.25">
      <c r="B6" s="108"/>
      <c r="C6" s="117"/>
      <c r="D6" s="44" t="s">
        <v>28</v>
      </c>
      <c r="E6" s="44" t="s">
        <v>52</v>
      </c>
      <c r="F6" s="43" t="s">
        <v>33</v>
      </c>
      <c r="G6" s="44" t="s">
        <v>52</v>
      </c>
      <c r="H6" s="133"/>
      <c r="I6" s="47" t="s">
        <v>63</v>
      </c>
      <c r="J6" s="47" t="s">
        <v>52</v>
      </c>
      <c r="K6" s="30" t="s">
        <v>64</v>
      </c>
      <c r="L6" s="57" t="s">
        <v>52</v>
      </c>
      <c r="M6" s="117"/>
      <c r="N6" s="44" t="s">
        <v>65</v>
      </c>
      <c r="O6" s="44" t="s">
        <v>52</v>
      </c>
      <c r="P6" s="43" t="s">
        <v>66</v>
      </c>
      <c r="Q6" s="56" t="s">
        <v>52</v>
      </c>
      <c r="R6" s="133"/>
      <c r="S6" s="47" t="s">
        <v>67</v>
      </c>
      <c r="T6" s="65" t="s">
        <v>52</v>
      </c>
      <c r="U6" s="30" t="s">
        <v>68</v>
      </c>
      <c r="V6" s="56" t="s">
        <v>53</v>
      </c>
      <c r="W6" s="56" t="s">
        <v>52</v>
      </c>
      <c r="X6" s="56" t="s">
        <v>53</v>
      </c>
      <c r="Y6" s="56" t="s">
        <v>52</v>
      </c>
    </row>
    <row r="7" spans="2:26" ht="40.5" customHeight="1" x14ac:dyDescent="0.25">
      <c r="B7" s="39" t="s">
        <v>59</v>
      </c>
      <c r="C7" s="45">
        <f>146.71+0.09</f>
        <v>146.80000000000001</v>
      </c>
      <c r="D7" s="80">
        <f>('A- Infos générales &amp; hypothèses'!$C$11*C7)/1000</f>
        <v>0</v>
      </c>
      <c r="E7" s="64">
        <f>IFERROR(D7/$D$15,0)</f>
        <v>0</v>
      </c>
      <c r="F7" s="82">
        <f>D7*'A- Infos générales &amp; hypothèses'!G11</f>
        <v>0</v>
      </c>
      <c r="G7" s="64">
        <f>IFERROR(F7/$F$15,0)</f>
        <v>0</v>
      </c>
      <c r="H7" s="48">
        <f>145.69+0.68</f>
        <v>146.37</v>
      </c>
      <c r="I7" s="83">
        <f>('A- Infos générales &amp; hypothèses'!$C$12*'B- Quantités MO (résultats) '!H7)/1000</f>
        <v>0</v>
      </c>
      <c r="J7" s="53">
        <f>IFERROR(I7/$I$15,0)</f>
        <v>0</v>
      </c>
      <c r="K7" s="85">
        <f>I7*'A- Infos générales &amp; hypothèses'!H11</f>
        <v>0</v>
      </c>
      <c r="L7" s="53">
        <f>IFERROR(K7/K$15,0)</f>
        <v>0</v>
      </c>
      <c r="M7" s="45">
        <f>140.5+0.03</f>
        <v>140.53</v>
      </c>
      <c r="N7" s="80">
        <f>('A- Infos générales &amp; hypothèses'!$C$13*'B- Quantités MO (résultats) '!M7)/1000</f>
        <v>0</v>
      </c>
      <c r="O7" s="64">
        <f>IFERROR(N7/$N$15,0)</f>
        <v>0</v>
      </c>
      <c r="P7" s="82">
        <f>N7*'A- Infos générales &amp; hypothèses'!I11</f>
        <v>0</v>
      </c>
      <c r="Q7" s="64">
        <f>IFERROR(P7/$P$15,0)</f>
        <v>0</v>
      </c>
      <c r="R7" s="48">
        <v>136.88999999999999</v>
      </c>
      <c r="S7" s="83">
        <f>('A- Infos générales &amp; hypothèses'!$C$14*'B- Quantités MO (résultats) '!R7)/1000</f>
        <v>0</v>
      </c>
      <c r="T7" s="53">
        <f>IFERROR(S7/$S$15,0)</f>
        <v>0</v>
      </c>
      <c r="U7" s="85">
        <f>S7*'A- Infos générales &amp; hypothèses'!J11</f>
        <v>0</v>
      </c>
      <c r="V7" s="86">
        <f t="shared" ref="V7:V14" si="0">D7+I7+N7+S7</f>
        <v>0</v>
      </c>
      <c r="W7" s="66">
        <f>IFERROR(V7/$V$15,0)</f>
        <v>0</v>
      </c>
      <c r="X7" s="86">
        <f t="shared" ref="X7:X14" si="1">F7+K7+P7+U7</f>
        <v>0</v>
      </c>
      <c r="Y7" s="66">
        <f>IFERROR(X7/$X$15,0)</f>
        <v>0</v>
      </c>
    </row>
    <row r="8" spans="2:26" ht="40.5" customHeight="1" x14ac:dyDescent="0.25">
      <c r="B8" s="39" t="s">
        <v>10</v>
      </c>
      <c r="C8" s="46">
        <v>33.700000000000003</v>
      </c>
      <c r="D8" s="80">
        <f>('A- Infos générales &amp; hypothèses'!$C$11*C8)/1000</f>
        <v>0</v>
      </c>
      <c r="E8" s="64">
        <f>IFERROR(D8/$D$15,0)</f>
        <v>0</v>
      </c>
      <c r="F8" s="82">
        <f>D8*'A- Infos générales &amp; hypothèses'!G12</f>
        <v>0</v>
      </c>
      <c r="G8" s="64">
        <f t="shared" ref="G8:G14" si="2">IFERROR(F8/$F$15,0)</f>
        <v>0</v>
      </c>
      <c r="H8" s="49">
        <v>31.16</v>
      </c>
      <c r="I8" s="83">
        <f>('A- Infos générales &amp; hypothèses'!$C$12*'B- Quantités MO (résultats) '!H8)/1000</f>
        <v>0</v>
      </c>
      <c r="J8" s="53">
        <f t="shared" ref="J8:J14" si="3">IFERROR(I8/$I$15,0)</f>
        <v>0</v>
      </c>
      <c r="K8" s="85">
        <f>I8*'A- Infos générales &amp; hypothèses'!H12</f>
        <v>0</v>
      </c>
      <c r="L8" s="53">
        <f>IFERROR(K8/K$15,0)</f>
        <v>0</v>
      </c>
      <c r="M8" s="46">
        <v>12.12</v>
      </c>
      <c r="N8" s="80">
        <f>('A- Infos générales &amp; hypothèses'!$C$13*'B- Quantités MO (résultats) '!M8)/1000</f>
        <v>0</v>
      </c>
      <c r="O8" s="64">
        <f t="shared" ref="O8:O14" si="4">IFERROR(N8/$N$15,0)</f>
        <v>0</v>
      </c>
      <c r="P8" s="82">
        <f>N8*'A- Infos générales &amp; hypothèses'!I12</f>
        <v>0</v>
      </c>
      <c r="Q8" s="64">
        <f t="shared" ref="Q8:Q14" si="5">IFERROR(P8/$P$15,0)</f>
        <v>0</v>
      </c>
      <c r="R8" s="49">
        <v>12.41</v>
      </c>
      <c r="S8" s="83">
        <f>('A- Infos générales &amp; hypothèses'!$C$14*'B- Quantités MO (résultats) '!R8)/1000</f>
        <v>0</v>
      </c>
      <c r="T8" s="53">
        <f t="shared" ref="T8:T14" si="6">IFERROR(S8/$S$15,0)</f>
        <v>0</v>
      </c>
      <c r="U8" s="85">
        <f>S8*'A- Infos générales &amp; hypothèses'!J12</f>
        <v>0</v>
      </c>
      <c r="V8" s="86">
        <f t="shared" si="0"/>
        <v>0</v>
      </c>
      <c r="W8" s="66">
        <f t="shared" ref="W8:W14" si="7">IFERROR(V8/$V$15,0)</f>
        <v>0</v>
      </c>
      <c r="X8" s="86">
        <f t="shared" si="1"/>
        <v>0</v>
      </c>
      <c r="Y8" s="66">
        <f t="shared" ref="Y8:Y14" si="8">IFERROR(X8/$X$15,0)</f>
        <v>0</v>
      </c>
    </row>
    <row r="9" spans="2:26" ht="40.5" customHeight="1" x14ac:dyDescent="0.25">
      <c r="B9" s="39" t="s">
        <v>11</v>
      </c>
      <c r="C9" s="46">
        <v>28.66</v>
      </c>
      <c r="D9" s="80">
        <f>('A- Infos générales &amp; hypothèses'!$C$11*C9)/1000</f>
        <v>0</v>
      </c>
      <c r="E9" s="64">
        <f>IFERROR(D9/$D$15,0)</f>
        <v>0</v>
      </c>
      <c r="F9" s="82">
        <f>D9*'A- Infos générales &amp; hypothèses'!G13</f>
        <v>0</v>
      </c>
      <c r="G9" s="64">
        <f t="shared" si="2"/>
        <v>0</v>
      </c>
      <c r="H9" s="49">
        <v>12.34</v>
      </c>
      <c r="I9" s="83">
        <f>('A- Infos générales &amp; hypothèses'!$C$12*'B- Quantités MO (résultats) '!H9)/1000</f>
        <v>0</v>
      </c>
      <c r="J9" s="53">
        <f t="shared" si="3"/>
        <v>0</v>
      </c>
      <c r="K9" s="85">
        <f>I9*'A- Infos générales &amp; hypothèses'!H13</f>
        <v>0</v>
      </c>
      <c r="L9" s="53">
        <f t="shared" ref="L9:L14" si="9">IFERROR(K9/K$15,0)</f>
        <v>0</v>
      </c>
      <c r="M9" s="46">
        <v>11.98</v>
      </c>
      <c r="N9" s="80">
        <f>('A- Infos générales &amp; hypothèses'!$C$13*'B- Quantités MO (résultats) '!M9)/1000</f>
        <v>0</v>
      </c>
      <c r="O9" s="64">
        <f t="shared" si="4"/>
        <v>0</v>
      </c>
      <c r="P9" s="82">
        <f>N9*'A- Infos générales &amp; hypothèses'!I13</f>
        <v>0</v>
      </c>
      <c r="Q9" s="64">
        <f t="shared" si="5"/>
        <v>0</v>
      </c>
      <c r="R9" s="49">
        <v>7.63</v>
      </c>
      <c r="S9" s="83">
        <f>('A- Infos générales &amp; hypothèses'!$C$14*'B- Quantités MO (résultats) '!R9)/1000</f>
        <v>0</v>
      </c>
      <c r="T9" s="53">
        <f t="shared" si="6"/>
        <v>0</v>
      </c>
      <c r="U9" s="85">
        <f>S9*'A- Infos générales &amp; hypothèses'!J13</f>
        <v>0</v>
      </c>
      <c r="V9" s="86">
        <f t="shared" si="0"/>
        <v>0</v>
      </c>
      <c r="W9" s="66">
        <f t="shared" si="7"/>
        <v>0</v>
      </c>
      <c r="X9" s="86">
        <f t="shared" si="1"/>
        <v>0</v>
      </c>
      <c r="Y9" s="66">
        <f t="shared" si="8"/>
        <v>0</v>
      </c>
    </row>
    <row r="10" spans="2:26" ht="40.5" customHeight="1" x14ac:dyDescent="0.25">
      <c r="B10" s="39" t="s">
        <v>12</v>
      </c>
      <c r="C10" s="46">
        <v>73.319999999999993</v>
      </c>
      <c r="D10" s="80">
        <f>('A- Infos générales &amp; hypothèses'!$C$11*C10)/1000</f>
        <v>0</v>
      </c>
      <c r="E10" s="64">
        <f>IFERROR(D10/$D$15,0)</f>
        <v>0</v>
      </c>
      <c r="F10" s="82">
        <f>D10*'A- Infos générales &amp; hypothèses'!G14</f>
        <v>0</v>
      </c>
      <c r="G10" s="64">
        <f t="shared" si="2"/>
        <v>0</v>
      </c>
      <c r="H10" s="49">
        <v>58.66</v>
      </c>
      <c r="I10" s="83">
        <f>('A- Infos générales &amp; hypothèses'!$C$12*'B- Quantités MO (résultats) '!H10)/1000</f>
        <v>0</v>
      </c>
      <c r="J10" s="53">
        <f t="shared" si="3"/>
        <v>0</v>
      </c>
      <c r="K10" s="85">
        <f>I10*'A- Infos générales &amp; hypothèses'!H14</f>
        <v>0</v>
      </c>
      <c r="L10" s="53">
        <f t="shared" si="9"/>
        <v>0</v>
      </c>
      <c r="M10" s="46">
        <v>51.49</v>
      </c>
      <c r="N10" s="80">
        <f>('A- Infos générales &amp; hypothèses'!$C$13*'B- Quantités MO (résultats) '!M10)/1000</f>
        <v>0</v>
      </c>
      <c r="O10" s="64">
        <f t="shared" si="4"/>
        <v>0</v>
      </c>
      <c r="P10" s="82">
        <f>N10*'A- Infos générales &amp; hypothèses'!I14</f>
        <v>0</v>
      </c>
      <c r="Q10" s="64">
        <f t="shared" si="5"/>
        <v>0</v>
      </c>
      <c r="R10" s="49">
        <v>40.270000000000003</v>
      </c>
      <c r="S10" s="83">
        <f>('A- Infos générales &amp; hypothèses'!$C$14*'B- Quantités MO (résultats) '!R10)/1000</f>
        <v>0</v>
      </c>
      <c r="T10" s="53">
        <f t="shared" si="6"/>
        <v>0</v>
      </c>
      <c r="U10" s="85">
        <f>S10*'A- Infos générales &amp; hypothèses'!J14</f>
        <v>0</v>
      </c>
      <c r="V10" s="86">
        <f t="shared" si="0"/>
        <v>0</v>
      </c>
      <c r="W10" s="66">
        <f t="shared" si="7"/>
        <v>0</v>
      </c>
      <c r="X10" s="86">
        <f t="shared" si="1"/>
        <v>0</v>
      </c>
      <c r="Y10" s="66">
        <f t="shared" si="8"/>
        <v>0</v>
      </c>
    </row>
    <row r="11" spans="2:26" ht="40.5" customHeight="1" x14ac:dyDescent="0.25">
      <c r="B11" s="39" t="s">
        <v>14</v>
      </c>
      <c r="C11" s="46">
        <v>29.21</v>
      </c>
      <c r="D11" s="80">
        <f>('A- Infos générales &amp; hypothèses'!$C$11*C11)/1000</f>
        <v>0</v>
      </c>
      <c r="E11" s="64">
        <f t="shared" ref="E11:E13" si="10">IFERROR(D11/$D$15,0)</f>
        <v>0</v>
      </c>
      <c r="F11" s="82">
        <f>D11*'A- Infos générales &amp; hypothèses'!G15</f>
        <v>0</v>
      </c>
      <c r="G11" s="64">
        <f t="shared" si="2"/>
        <v>0</v>
      </c>
      <c r="H11" s="49">
        <v>26.25</v>
      </c>
      <c r="I11" s="83">
        <f>('A- Infos générales &amp; hypothèses'!$C$12*'B- Quantités MO (résultats) '!H11)/1000</f>
        <v>0</v>
      </c>
      <c r="J11" s="53">
        <f t="shared" si="3"/>
        <v>0</v>
      </c>
      <c r="K11" s="85">
        <f>I11*'A- Infos générales &amp; hypothèses'!H15</f>
        <v>0</v>
      </c>
      <c r="L11" s="53">
        <f t="shared" si="9"/>
        <v>0</v>
      </c>
      <c r="M11" s="46">
        <v>24.16</v>
      </c>
      <c r="N11" s="80">
        <f>('A- Infos générales &amp; hypothèses'!$C$13*'B- Quantités MO (résultats) '!M11)/1000</f>
        <v>0</v>
      </c>
      <c r="O11" s="64">
        <f t="shared" si="4"/>
        <v>0</v>
      </c>
      <c r="P11" s="82">
        <f>N11*'A- Infos générales &amp; hypothèses'!I15</f>
        <v>0</v>
      </c>
      <c r="Q11" s="64">
        <f t="shared" si="5"/>
        <v>0</v>
      </c>
      <c r="R11" s="49">
        <v>21.12</v>
      </c>
      <c r="S11" s="83">
        <f>('A- Infos générales &amp; hypothèses'!$C$14*'B- Quantités MO (résultats) '!R11)/1000</f>
        <v>0</v>
      </c>
      <c r="T11" s="53">
        <f t="shared" si="6"/>
        <v>0</v>
      </c>
      <c r="U11" s="85">
        <f>S11*'A- Infos générales &amp; hypothèses'!J15</f>
        <v>0</v>
      </c>
      <c r="V11" s="86">
        <f t="shared" si="0"/>
        <v>0</v>
      </c>
      <c r="W11" s="66">
        <f t="shared" si="7"/>
        <v>0</v>
      </c>
      <c r="X11" s="86">
        <f t="shared" si="1"/>
        <v>0</v>
      </c>
      <c r="Y11" s="66">
        <f t="shared" si="8"/>
        <v>0</v>
      </c>
    </row>
    <row r="12" spans="2:26" ht="40.5" customHeight="1" x14ac:dyDescent="0.25">
      <c r="B12" s="39" t="s">
        <v>13</v>
      </c>
      <c r="C12" s="46">
        <v>19.5</v>
      </c>
      <c r="D12" s="80">
        <f>('A- Infos générales &amp; hypothèses'!$C$11*C12)/1000</f>
        <v>0</v>
      </c>
      <c r="E12" s="64">
        <f t="shared" si="10"/>
        <v>0</v>
      </c>
      <c r="F12" s="82">
        <f>D12*'A- Infos générales &amp; hypothèses'!G16</f>
        <v>0</v>
      </c>
      <c r="G12" s="64">
        <f>IFERROR(F12/$F$15,0)</f>
        <v>0</v>
      </c>
      <c r="H12" s="49">
        <v>19.489999999999998</v>
      </c>
      <c r="I12" s="83">
        <f>('A- Infos générales &amp; hypothèses'!$C$12*'B- Quantités MO (résultats) '!H12)/1000</f>
        <v>0</v>
      </c>
      <c r="J12" s="53">
        <f t="shared" si="3"/>
        <v>0</v>
      </c>
      <c r="K12" s="85">
        <f>I12*'A- Infos générales &amp; hypothèses'!H16</f>
        <v>0</v>
      </c>
      <c r="L12" s="53">
        <f t="shared" si="9"/>
        <v>0</v>
      </c>
      <c r="M12" s="46">
        <v>19.48</v>
      </c>
      <c r="N12" s="80">
        <f>('A- Infos générales &amp; hypothèses'!$C$13*'B- Quantités MO (résultats) '!M12)/1000</f>
        <v>0</v>
      </c>
      <c r="O12" s="64">
        <f t="shared" si="4"/>
        <v>0</v>
      </c>
      <c r="P12" s="82">
        <f>N12*'A- Infos générales &amp; hypothèses'!I16</f>
        <v>0</v>
      </c>
      <c r="Q12" s="64">
        <f t="shared" si="5"/>
        <v>0</v>
      </c>
      <c r="R12" s="49">
        <v>19.48</v>
      </c>
      <c r="S12" s="83">
        <f>('A- Infos générales &amp; hypothèses'!$C$14*'B- Quantités MO (résultats) '!R12)/1000</f>
        <v>0</v>
      </c>
      <c r="T12" s="53">
        <f t="shared" si="6"/>
        <v>0</v>
      </c>
      <c r="U12" s="85">
        <f>S12*'A- Infos générales &amp; hypothèses'!J16</f>
        <v>0</v>
      </c>
      <c r="V12" s="86">
        <f t="shared" si="0"/>
        <v>0</v>
      </c>
      <c r="W12" s="66">
        <f t="shared" si="7"/>
        <v>0</v>
      </c>
      <c r="X12" s="86">
        <f t="shared" si="1"/>
        <v>0</v>
      </c>
      <c r="Y12" s="66">
        <f t="shared" si="8"/>
        <v>0</v>
      </c>
    </row>
    <row r="13" spans="2:26" ht="40.5" customHeight="1" x14ac:dyDescent="0.25">
      <c r="B13" s="39" t="s">
        <v>15</v>
      </c>
      <c r="C13" s="46">
        <v>57.36</v>
      </c>
      <c r="D13" s="80">
        <f>('A- Infos générales &amp; hypothèses'!$C$11*C13)/1000</f>
        <v>0</v>
      </c>
      <c r="E13" s="64">
        <f t="shared" si="10"/>
        <v>0</v>
      </c>
      <c r="F13" s="82">
        <f>D13*'A- Infos générales &amp; hypothèses'!G17</f>
        <v>0</v>
      </c>
      <c r="G13" s="64">
        <f>IFERROR(F13/$F$15,0)</f>
        <v>0</v>
      </c>
      <c r="H13" s="49">
        <f>57.36</f>
        <v>57.36</v>
      </c>
      <c r="I13" s="83">
        <f>('A- Infos générales &amp; hypothèses'!$C$12*'B- Quantités MO (résultats) '!H13)/1000</f>
        <v>0</v>
      </c>
      <c r="J13" s="53">
        <f t="shared" si="3"/>
        <v>0</v>
      </c>
      <c r="K13" s="85">
        <f>I13*'A- Infos générales &amp; hypothèses'!H17</f>
        <v>0</v>
      </c>
      <c r="L13" s="53">
        <f t="shared" si="9"/>
        <v>0</v>
      </c>
      <c r="M13" s="46">
        <v>57.36</v>
      </c>
      <c r="N13" s="80">
        <f>('A- Infos générales &amp; hypothèses'!$C$13*'B- Quantités MO (résultats) '!M13)/1000</f>
        <v>0</v>
      </c>
      <c r="O13" s="64">
        <f t="shared" si="4"/>
        <v>0</v>
      </c>
      <c r="P13" s="82">
        <f>N13*'A- Infos générales &amp; hypothèses'!I17</f>
        <v>0</v>
      </c>
      <c r="Q13" s="64">
        <f t="shared" si="5"/>
        <v>0</v>
      </c>
      <c r="R13" s="49">
        <v>57.36</v>
      </c>
      <c r="S13" s="83">
        <f>('A- Infos générales &amp; hypothèses'!$C$14*'B- Quantités MO (résultats) '!R13)/1000</f>
        <v>0</v>
      </c>
      <c r="T13" s="53">
        <f t="shared" si="6"/>
        <v>0</v>
      </c>
      <c r="U13" s="85">
        <f>S13*'A- Infos générales &amp; hypothèses'!J17</f>
        <v>0</v>
      </c>
      <c r="V13" s="86">
        <f t="shared" si="0"/>
        <v>0</v>
      </c>
      <c r="W13" s="66">
        <f t="shared" si="7"/>
        <v>0</v>
      </c>
      <c r="X13" s="86">
        <f t="shared" si="1"/>
        <v>0</v>
      </c>
      <c r="Y13" s="66">
        <f t="shared" si="8"/>
        <v>0</v>
      </c>
    </row>
    <row r="14" spans="2:26" ht="40.5" customHeight="1" x14ac:dyDescent="0.25">
      <c r="B14" s="39" t="s">
        <v>36</v>
      </c>
      <c r="C14" s="46">
        <f>4.41+0.03</f>
        <v>4.4400000000000004</v>
      </c>
      <c r="D14" s="80">
        <f>('A- Infos générales &amp; hypothèses'!$C$11*C14)/1000</f>
        <v>0</v>
      </c>
      <c r="E14" s="64">
        <f>IFERROR(D14/$D$15,0)</f>
        <v>0</v>
      </c>
      <c r="F14" s="82">
        <f>D14</f>
        <v>0</v>
      </c>
      <c r="G14" s="64">
        <f t="shared" si="2"/>
        <v>0</v>
      </c>
      <c r="H14" s="49">
        <f>5.93+0.03</f>
        <v>5.96</v>
      </c>
      <c r="I14" s="83">
        <f>('A- Infos générales &amp; hypothèses'!$C$12*'B- Quantités MO (résultats) '!H14)/1000</f>
        <v>0</v>
      </c>
      <c r="J14" s="53">
        <f t="shared" si="3"/>
        <v>0</v>
      </c>
      <c r="K14" s="85">
        <f>I14</f>
        <v>0</v>
      </c>
      <c r="L14" s="53">
        <f t="shared" si="9"/>
        <v>0</v>
      </c>
      <c r="M14" s="46">
        <f>0.81</f>
        <v>0.81</v>
      </c>
      <c r="N14" s="80">
        <f>('A- Infos générales &amp; hypothèses'!$C$13*'B- Quantités MO (résultats) '!M14)/1000</f>
        <v>0</v>
      </c>
      <c r="O14" s="64">
        <f t="shared" si="4"/>
        <v>0</v>
      </c>
      <c r="P14" s="82">
        <f>N14</f>
        <v>0</v>
      </c>
      <c r="Q14" s="64">
        <f t="shared" si="5"/>
        <v>0</v>
      </c>
      <c r="R14" s="49">
        <v>0.11</v>
      </c>
      <c r="S14" s="83">
        <f>('A- Infos générales &amp; hypothèses'!$C$14*'B- Quantités MO (résultats) '!R14)/1000</f>
        <v>0</v>
      </c>
      <c r="T14" s="53">
        <f t="shared" si="6"/>
        <v>0</v>
      </c>
      <c r="U14" s="85">
        <f>S14</f>
        <v>0</v>
      </c>
      <c r="V14" s="86">
        <f t="shared" si="0"/>
        <v>0</v>
      </c>
      <c r="W14" s="66">
        <f t="shared" si="7"/>
        <v>0</v>
      </c>
      <c r="X14" s="86">
        <f t="shared" si="1"/>
        <v>0</v>
      </c>
      <c r="Y14" s="66">
        <f t="shared" si="8"/>
        <v>0</v>
      </c>
    </row>
    <row r="15" spans="2:26" ht="36" customHeight="1" x14ac:dyDescent="0.25">
      <c r="B15" s="42" t="s">
        <v>6</v>
      </c>
      <c r="C15" s="70">
        <f t="shared" ref="C15:H15" si="11">SUM(C7:C14)</f>
        <v>392.99</v>
      </c>
      <c r="D15" s="81">
        <f t="shared" si="11"/>
        <v>0</v>
      </c>
      <c r="E15" s="71">
        <f t="shared" si="11"/>
        <v>0</v>
      </c>
      <c r="F15" s="81">
        <f t="shared" si="11"/>
        <v>0</v>
      </c>
      <c r="G15" s="71">
        <f t="shared" si="11"/>
        <v>0</v>
      </c>
      <c r="H15" s="72">
        <f t="shared" si="11"/>
        <v>357.59</v>
      </c>
      <c r="I15" s="84">
        <f t="shared" ref="I15:K15" si="12">SUM(I7:I14)</f>
        <v>0</v>
      </c>
      <c r="J15" s="73">
        <f>SUM(J7:J14)</f>
        <v>0</v>
      </c>
      <c r="K15" s="84">
        <f t="shared" si="12"/>
        <v>0</v>
      </c>
      <c r="L15" s="74">
        <f>SUM(L7:L14)</f>
        <v>0</v>
      </c>
      <c r="M15" s="70">
        <f t="shared" ref="M15:U15" si="13">SUM(M7:M14)</f>
        <v>317.93</v>
      </c>
      <c r="N15" s="81">
        <f t="shared" si="13"/>
        <v>0</v>
      </c>
      <c r="O15" s="75">
        <f>SUM(O7:O14)</f>
        <v>0</v>
      </c>
      <c r="P15" s="81">
        <f t="shared" si="13"/>
        <v>0</v>
      </c>
      <c r="Q15" s="75">
        <f>SUM(Q7:Q14)</f>
        <v>0</v>
      </c>
      <c r="R15" s="72">
        <f t="shared" si="13"/>
        <v>295.27</v>
      </c>
      <c r="S15" s="84">
        <f t="shared" si="13"/>
        <v>0</v>
      </c>
      <c r="T15" s="73">
        <f>SUM(T7:T14)</f>
        <v>0</v>
      </c>
      <c r="U15" s="84">
        <f t="shared" si="13"/>
        <v>0</v>
      </c>
      <c r="V15" s="87">
        <f>SUM(V7:V14)</f>
        <v>0</v>
      </c>
      <c r="W15" s="75">
        <f>SUM(W7:W14)</f>
        <v>0</v>
      </c>
      <c r="X15" s="87">
        <f>SUM(X7:X14)</f>
        <v>0</v>
      </c>
      <c r="Y15" s="75">
        <f>SUM(Y7:Y14)</f>
        <v>0</v>
      </c>
      <c r="Z15" s="1"/>
    </row>
    <row r="16" spans="2:26" ht="18" customHeight="1" x14ac:dyDescent="0.25">
      <c r="G16" s="29"/>
      <c r="H16" s="36"/>
      <c r="I16" s="40"/>
      <c r="J16" s="40"/>
      <c r="K16" s="40"/>
      <c r="L16" s="40"/>
      <c r="M16" s="7"/>
      <c r="N16" s="7"/>
      <c r="O16" s="7"/>
      <c r="P16" s="7"/>
      <c r="Q16" s="7"/>
    </row>
    <row r="17" spans="2:25" ht="26.25" customHeight="1" x14ac:dyDescent="0.25">
      <c r="B17" s="60"/>
      <c r="C17" s="61"/>
      <c r="D17" s="61"/>
      <c r="E17" s="61"/>
      <c r="F17" s="61"/>
      <c r="G17" s="61"/>
      <c r="H17" s="61"/>
      <c r="I17" s="61"/>
      <c r="J17" s="61"/>
      <c r="K17" s="61"/>
      <c r="L17" s="61"/>
      <c r="M17" s="62"/>
      <c r="N17" s="62"/>
      <c r="O17" s="62"/>
      <c r="P17" s="62"/>
      <c r="Q17" s="62"/>
      <c r="R17" s="61"/>
      <c r="S17" s="61"/>
      <c r="T17" s="61"/>
      <c r="U17" s="61"/>
      <c r="V17" s="61"/>
      <c r="W17" s="61"/>
      <c r="X17" s="61"/>
      <c r="Y17" s="61"/>
    </row>
    <row r="18" spans="2:25" ht="65.25" customHeight="1" x14ac:dyDescent="0.25">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67"/>
    </row>
    <row r="19" spans="2:25" ht="38.25" customHeight="1" x14ac:dyDescent="0.25">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67"/>
    </row>
    <row r="20" spans="2:25" ht="37.5" customHeight="1" x14ac:dyDescent="0.25">
      <c r="B20" s="52"/>
    </row>
    <row r="21" spans="2:25" ht="60.75" customHeight="1" x14ac:dyDescent="0.25"/>
    <row r="22" spans="2:25" ht="60.75" customHeight="1" x14ac:dyDescent="0.25"/>
    <row r="23" spans="2:25" ht="60.75" customHeight="1" x14ac:dyDescent="0.25"/>
    <row r="24" spans="2:25" ht="60.75" customHeight="1" x14ac:dyDescent="0.25"/>
    <row r="25" spans="2:25" ht="60.75" customHeight="1" x14ac:dyDescent="0.25"/>
    <row r="26" spans="2:25" ht="60.75" customHeight="1" x14ac:dyDescent="0.25"/>
    <row r="27" spans="2:25" ht="60.75" customHeight="1" x14ac:dyDescent="0.25"/>
    <row r="28" spans="2:25" ht="60.75" customHeight="1" x14ac:dyDescent="0.25"/>
    <row r="29" spans="2:25" ht="60.75" customHeight="1" x14ac:dyDescent="0.25"/>
    <row r="30" spans="2:25" ht="60.75" customHeight="1" x14ac:dyDescent="0.25"/>
  </sheetData>
  <sheetProtection password="E1DB" sheet="1" objects="1" scenarios="1"/>
  <mergeCells count="28">
    <mergeCell ref="P5:Q5"/>
    <mergeCell ref="R3:U3"/>
    <mergeCell ref="R5:R6"/>
    <mergeCell ref="B3:B6"/>
    <mergeCell ref="C3:G3"/>
    <mergeCell ref="C5:C6"/>
    <mergeCell ref="H5:H6"/>
    <mergeCell ref="M5:M6"/>
    <mergeCell ref="H3:L3"/>
    <mergeCell ref="M3:Q3"/>
    <mergeCell ref="S4:T4"/>
    <mergeCell ref="S5:T5"/>
    <mergeCell ref="V5:W5"/>
    <mergeCell ref="V3:Y4"/>
    <mergeCell ref="X5:Y5"/>
    <mergeCell ref="B18:X18"/>
    <mergeCell ref="B19:X19"/>
    <mergeCell ref="D5:E5"/>
    <mergeCell ref="D4:E4"/>
    <mergeCell ref="F5:G5"/>
    <mergeCell ref="F4:G4"/>
    <mergeCell ref="I5:J5"/>
    <mergeCell ref="K5:L5"/>
    <mergeCell ref="I4:J4"/>
    <mergeCell ref="K4:L4"/>
    <mergeCell ref="N4:O4"/>
    <mergeCell ref="P4:Q4"/>
    <mergeCell ref="N5:O5"/>
  </mergeCells>
  <pageMargins left="0.70866141732283472" right="0.70866141732283472" top="0.74803149606299213" bottom="0.74803149606299213" header="0.31496062992125984" footer="0.31496062992125984"/>
  <pageSetup paperSize="5" scale="65" orientation="landscape" horizontalDpi="4294967294" r:id="rId1"/>
  <headerFooter>
    <oddFooter>&amp;LOutil réalisé par : Sophie Taillefer, RECYC-QUÉBEC&amp;RVersion 1 - 14-04-2016</oddFooter>
  </headerFooter>
  <colBreaks count="1" manualBreakCount="1">
    <brk id="25" min="1" max="26" man="1"/>
  </colBreaks>
  <ignoredErrors>
    <ignoredError sqref="W7:W1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activeCell="C4" sqref="C4"/>
    </sheetView>
  </sheetViews>
  <sheetFormatPr baseColWidth="10" defaultRowHeight="15" x14ac:dyDescent="0.25"/>
  <cols>
    <col min="1" max="1" width="23.85546875" customWidth="1"/>
    <col min="2" max="5" width="17.28515625" customWidth="1"/>
  </cols>
  <sheetData>
    <row r="1" spans="1:5" ht="36.75" customHeight="1" thickBot="1" x14ac:dyDescent="0.35">
      <c r="A1" s="136" t="s">
        <v>18</v>
      </c>
      <c r="B1" s="136"/>
      <c r="C1" s="136"/>
      <c r="D1" s="136"/>
      <c r="E1" s="136"/>
    </row>
    <row r="2" spans="1:5" ht="45.75" customHeight="1" thickBot="1" x14ac:dyDescent="0.3">
      <c r="A2" s="20" t="s">
        <v>19</v>
      </c>
      <c r="B2" s="21" t="s">
        <v>20</v>
      </c>
      <c r="C2" s="21" t="s">
        <v>21</v>
      </c>
      <c r="D2" s="21" t="s">
        <v>22</v>
      </c>
      <c r="E2" s="21" t="s">
        <v>23</v>
      </c>
    </row>
    <row r="3" spans="1:5" ht="26.25" customHeight="1" x14ac:dyDescent="0.25">
      <c r="A3" s="22" t="s">
        <v>14</v>
      </c>
      <c r="B3" s="23">
        <v>47.463426621771589</v>
      </c>
      <c r="C3" s="24">
        <v>46.140864472704841</v>
      </c>
      <c r="D3" s="24">
        <v>21.727635455102352</v>
      </c>
      <c r="E3" s="23">
        <v>16.49007511115709</v>
      </c>
    </row>
    <row r="4" spans="1:5" ht="26.25" customHeight="1" x14ac:dyDescent="0.25">
      <c r="A4" s="22" t="s">
        <v>15</v>
      </c>
      <c r="B4" s="23">
        <v>80.173885021631591</v>
      </c>
      <c r="C4" s="24">
        <v>75.98351550045976</v>
      </c>
      <c r="D4" s="24">
        <v>49.715926055282928</v>
      </c>
      <c r="E4" s="23">
        <v>42.117516987339648</v>
      </c>
    </row>
    <row r="5" spans="1:5" ht="26.25" customHeight="1" x14ac:dyDescent="0.25">
      <c r="A5" s="22" t="s">
        <v>13</v>
      </c>
      <c r="B5" s="23">
        <v>25.289817680648309</v>
      </c>
      <c r="C5" s="24">
        <v>29.268543480852127</v>
      </c>
      <c r="D5" s="24">
        <v>21.87594785075342</v>
      </c>
      <c r="E5" s="23">
        <v>16.069451341395109</v>
      </c>
    </row>
    <row r="6" spans="1:5" ht="26.25" customHeight="1" x14ac:dyDescent="0.25">
      <c r="A6" s="22" t="s">
        <v>12</v>
      </c>
      <c r="B6" s="24">
        <v>84.782011202594163</v>
      </c>
      <c r="C6" s="24">
        <v>122.2420020106979</v>
      </c>
      <c r="D6" s="24">
        <v>13.174712075771762</v>
      </c>
      <c r="E6" s="23">
        <v>7.5440246547165009</v>
      </c>
    </row>
    <row r="7" spans="1:5" ht="26.25" customHeight="1" x14ac:dyDescent="0.25">
      <c r="A7" s="22" t="s">
        <v>11</v>
      </c>
      <c r="B7" s="23">
        <v>11.566128360961653</v>
      </c>
      <c r="C7" s="24">
        <v>31.986117132848992</v>
      </c>
      <c r="D7" s="24">
        <v>17.220438782417588</v>
      </c>
      <c r="E7" s="23">
        <v>1.7551623788697495</v>
      </c>
    </row>
    <row r="8" spans="1:5" ht="26.25" customHeight="1" x14ac:dyDescent="0.25">
      <c r="A8" s="22" t="s">
        <v>10</v>
      </c>
      <c r="B8" s="23">
        <v>15.349623677873943</v>
      </c>
      <c r="C8" s="24">
        <v>38.075469540550131</v>
      </c>
      <c r="D8" s="24">
        <v>2.6267134776354055</v>
      </c>
      <c r="E8" s="23">
        <v>3.5226854178002123</v>
      </c>
    </row>
    <row r="9" spans="1:5" ht="26.25" customHeight="1" thickBot="1" x14ac:dyDescent="0.3">
      <c r="A9" s="22" t="s">
        <v>9</v>
      </c>
      <c r="B9" s="23">
        <v>171.10497269212391</v>
      </c>
      <c r="C9" s="24">
        <v>220.00911369024388</v>
      </c>
      <c r="D9" s="24">
        <v>145.65767270883651</v>
      </c>
      <c r="E9" s="23">
        <v>113.49105625800371</v>
      </c>
    </row>
    <row r="10" spans="1:5" ht="23.25" customHeight="1" thickTop="1" thickBot="1" x14ac:dyDescent="0.3">
      <c r="A10" s="25" t="s">
        <v>24</v>
      </c>
      <c r="B10" s="26">
        <v>435.72986525760513</v>
      </c>
      <c r="C10" s="26">
        <v>563.70562582835771</v>
      </c>
      <c r="D10" s="26">
        <v>271.99904640579996</v>
      </c>
      <c r="E10" s="27">
        <v>200.98997214928204</v>
      </c>
    </row>
    <row r="11" spans="1:5" ht="27.75" customHeight="1" x14ac:dyDescent="0.25">
      <c r="A11" s="137" t="s">
        <v>25</v>
      </c>
      <c r="B11" s="137"/>
      <c r="C11" s="137"/>
      <c r="D11" s="137"/>
      <c r="E11" s="137"/>
    </row>
    <row r="14" spans="1:5" x14ac:dyDescent="0.25">
      <c r="A14" s="28"/>
    </row>
    <row r="15" spans="1:5" x14ac:dyDescent="0.25">
      <c r="A15" s="29"/>
    </row>
  </sheetData>
  <mergeCells count="2">
    <mergeCell ref="A1:E1"/>
    <mergeCell ref="A11:E11"/>
  </mergeCells>
  <pageMargins left="0.7" right="0.7" top="0.75" bottom="0.75" header="0.3" footer="0.3"/>
  <pageSetup scale="95" orientation="landscape"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Guide de l'utilisateur</vt:lpstr>
      <vt:lpstr>A- Infos générales &amp; hypothèses</vt:lpstr>
      <vt:lpstr>B- Quantités MO (résultats) </vt:lpstr>
      <vt:lpstr>4-graphs</vt:lpstr>
      <vt:lpstr>'A- Infos générales &amp; hypothèses'!Zone_d_impression</vt:lpstr>
      <vt:lpstr>'B- Quantités MO (résultats) '!Zone_d_impression</vt:lpstr>
      <vt:lpstr>'Guide de l''utilisateur'!Zone_d_impression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Taillefer</dc:creator>
  <cp:lastModifiedBy>Emilie Girard</cp:lastModifiedBy>
  <cp:lastPrinted>2016-04-14T17:31:23Z</cp:lastPrinted>
  <dcterms:created xsi:type="dcterms:W3CDTF">2016-04-08T20:51:19Z</dcterms:created>
  <dcterms:modified xsi:type="dcterms:W3CDTF">2021-09-09T20:29:36Z</dcterms:modified>
</cp:coreProperties>
</file>