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ecycquebecgouvqcca.sharepoint.com/sites/COMMUNICATION/Documents partages/General/Émilie Girard/Site web/Modifications/2022/10 oct/MO/"/>
    </mc:Choice>
  </mc:AlternateContent>
  <xr:revisionPtr revIDLastSave="0" documentId="8_{9DFD5AE9-5775-489D-B048-C4282210612E}" xr6:coauthVersionLast="47" xr6:coauthVersionMax="47" xr10:uidLastSave="{00000000-0000-0000-0000-000000000000}"/>
  <bookViews>
    <workbookView xWindow="-120" yWindow="-120" windowWidth="29040" windowHeight="15840" xr2:uid="{4D9A7694-D9F3-4454-8F7A-5D30800877A5}"/>
  </bookViews>
  <sheets>
    <sheet name="Restaurants à service comple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3" l="1"/>
  <c r="A66" i="3"/>
  <c r="B66" i="3" s="1"/>
  <c r="A55" i="3"/>
  <c r="H55" i="3" s="1"/>
  <c r="M55" i="3" s="1"/>
  <c r="A44" i="3"/>
  <c r="H44" i="3" s="1"/>
  <c r="M44" i="3" s="1"/>
  <c r="A34" i="3"/>
  <c r="H34" i="3" s="1"/>
  <c r="M34" i="3" s="1"/>
  <c r="C66" i="3" l="1"/>
  <c r="H66" i="3" s="1"/>
  <c r="E66" i="3"/>
  <c r="J66" i="3" s="1"/>
  <c r="G66" i="3"/>
  <c r="D66" i="3"/>
  <c r="I66" i="3" s="1"/>
  <c r="B55" i="3"/>
  <c r="C55" i="3" s="1"/>
  <c r="D55" i="3"/>
  <c r="F55" i="3"/>
  <c r="K55" i="3" s="1"/>
  <c r="G55" i="3"/>
  <c r="L55" i="3" s="1"/>
  <c r="B44" i="3"/>
  <c r="C44" i="3" s="1"/>
  <c r="D44" i="3"/>
  <c r="I44" i="3" s="1"/>
  <c r="F44" i="3"/>
  <c r="K44" i="3" s="1"/>
  <c r="G44" i="3"/>
  <c r="L44" i="3" s="1"/>
  <c r="B34" i="3"/>
  <c r="C34" i="3" s="1"/>
  <c r="F34" i="3"/>
  <c r="K34" i="3" s="1"/>
  <c r="D34" i="3"/>
  <c r="G34" i="3"/>
  <c r="L34" i="3" s="1"/>
  <c r="L66" i="3" l="1"/>
  <c r="K66" i="3"/>
  <c r="E55" i="3"/>
  <c r="J55" i="3" s="1"/>
  <c r="I55" i="3"/>
  <c r="E44" i="3"/>
  <c r="J44" i="3" s="1"/>
  <c r="I34" i="3"/>
  <c r="E34" i="3"/>
  <c r="J34" i="3" s="1"/>
</calcChain>
</file>

<file path=xl/sharedStrings.xml><?xml version="1.0" encoding="utf-8"?>
<sst xmlns="http://schemas.openxmlformats.org/spreadsheetml/2006/main" count="95" uniqueCount="49">
  <si>
    <t>Le calculateur permet aux restaurateurs à service complet d’estimer la quantité de résidus alimentaires qu’ils génèrent par semaine, c'est-à-dire les quantités récupérées et éliminées. À partir de la densité de ces matières, il est possible de calculer le volume qu’elles occupent et d’estimer la quantité de contenants nécessaires à leur collecte. À noter que les résultats sont basés sur des moyennes et des estimations et pourraient ne pas d'appliquer à votre contexte, notamment dans le cas où vous déployez des efforts de réduction à la source.</t>
  </si>
  <si>
    <t>Calculez la quantité de résidus alimentaires que vous générez en entrant une des données suivantes:</t>
  </si>
  <si>
    <t>OPTION 1</t>
  </si>
  <si>
    <t xml:space="preserve">    En fonction du nombre d'employés à temps plein</t>
  </si>
  <si>
    <t>OPTION 2</t>
  </si>
  <si>
    <t xml:space="preserve">    En fonction du nombre de repas servis par semaine</t>
  </si>
  <si>
    <t>OPTION 3</t>
  </si>
  <si>
    <t xml:space="preserve">    En fonction de la quantité de déchet jeté par semaine</t>
  </si>
  <si>
    <t>OPTION 4</t>
  </si>
  <si>
    <t xml:space="preserve">    En fonction de la superficie du commerce</t>
  </si>
  <si>
    <t xml:space="preserve"> * Votre nombre d'ETC correspond au nombre d'employés travaillant plus de 30 heures par semaine</t>
  </si>
  <si>
    <t>Nombre d'employés à temps complet (ETC)</t>
  </si>
  <si>
    <t>En fonction du nombre d'employés à temps complet</t>
  </si>
  <si>
    <t>RÉSULTATS</t>
  </si>
  <si>
    <t xml:space="preserve">Quantité de résidus alimentaires </t>
  </si>
  <si>
    <t>Nombre de contenants à se munir pour une collecte hebdomadaire</t>
  </si>
  <si>
    <t>Nombre de contenants à se munir pour une collecte bihebdomadaire</t>
  </si>
  <si>
    <t>Quantité de résidus alimentaires générés en livres par semaine (lbs/semaine)</t>
  </si>
  <si>
    <t>Quantité de résidus alimentaires générés en kilogrammes par semaine (kg/semaine)</t>
  </si>
  <si>
    <t>Quantité de résidus alimentaires générés en tonnes métrique par semaine (t/semaine)</t>
  </si>
  <si>
    <t>Quantité de bacs de 240 L nécessaire</t>
  </si>
  <si>
    <t>Quantité de bacs de 360 L nécessaire</t>
  </si>
  <si>
    <r>
      <t>Quantité de conteneurs de 2 v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nécessaire</t>
    </r>
  </si>
  <si>
    <r>
      <t>Quantité de conteneurs de 3 v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nécessaire</t>
    </r>
  </si>
  <si>
    <r>
      <t>Quantité de conteneurs de 4 v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nécessaire</t>
    </r>
  </si>
  <si>
    <r>
      <t>Quantité de conteneurs de  2 v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nécessaire</t>
    </r>
  </si>
  <si>
    <r>
      <t>Quantité de conteneurs de       3 v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nécessaire</t>
    </r>
  </si>
  <si>
    <r>
      <t>Quantité de conteneurs de      4 v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nécessaire</t>
    </r>
  </si>
  <si>
    <t>Retour au menu</t>
  </si>
  <si>
    <t>Nombre de repas servis/semaine</t>
  </si>
  <si>
    <t>En fonction du nombre de repas servis par semaine</t>
  </si>
  <si>
    <r>
      <t>Quantité de conteneurs de 2 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</si>
  <si>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Quantité de conteneurs de 3 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</si>
  <si>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Quantité de conteneurs de 4 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</si>
  <si>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Quantité de conteneurs de    3 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</si>
  <si>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Quantité de conteneurs de      4 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</si>
  <si>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Volume de déchets pêle-mêle jetés/semaine (en v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</si>
  <si>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t>En fonction de la quantité de déchets jetés par semaine</t>
  </si>
  <si>
    <r>
      <t>Quantité de conteneurs de 2v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</si>
  <si>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Quantité de conteneurs de 3v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</si>
  <si>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Quantité de conteneurs de 4v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</si>
  <si>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Quantité de conteneurs de     4v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</si>
  <si>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Superficie en pied carré (pi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</si>
  <si>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t>En fonction de la superficie du commerce</t>
  </si>
  <si>
    <t xml:space="preserve">Superficie </t>
  </si>
  <si>
    <t>Quantités de résidus alimentaires générées en litre/semaine (L/semaine)</t>
  </si>
  <si>
    <r>
      <t>Superficie en mètre carré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</si>
  <si>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Quantité de litres (L) générés</t>
  </si>
  <si>
    <r>
      <t>Quantité de conteneurs de    4 v</t>
    </r>
    <r>
      <rPr>
        <vertAlign val="superscript"/>
        <sz val="10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nécessaire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</si>
</sst>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 * #,##0_)\ _$_ ;_ * \(#,##0\)\ _$_ ;_ * &quot;-&quot;_)\ _$_ ;_ @_ "/>
    <numFmt numFmtId="166" formatCode="#,##0\ _$_);\(#,##0\ _$\)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3D93A1"/>
      <name val="Arial"/>
      <family val="2"/>
    </font>
    <font>
      <b/>
      <sz val="11"/>
      <color theme="1"/>
      <name val="Arial"/>
      <family val="2"/>
    </font>
    <font>
      <b/>
      <sz val="11"/>
      <color rgb="FF3D93A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12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3D93A1"/>
        <bgColor indexed="64"/>
      </patternFill>
    </fill>
    <fill>
      <patternFill patternType="solid">
        <fgColor rgb="FFD2EAEE"/>
        <bgColor indexed="64"/>
      </patternFill>
    </fill>
    <fill>
      <patternFill patternType="solid">
        <fgColor rgb="FFF2CC27"/>
        <bgColor indexed="64"/>
      </patternFill>
    </fill>
    <fill>
      <patternFill patternType="solid">
        <fgColor rgb="FFFCF3CC"/>
        <bgColor indexed="64"/>
      </patternFill>
    </fill>
    <fill>
      <patternFill patternType="solid">
        <fgColor rgb="FFA5C33A"/>
        <bgColor indexed="64"/>
      </patternFill>
    </fill>
    <fill>
      <patternFill patternType="solid">
        <fgColor rgb="FFEEF4D8"/>
        <bgColor indexed="64"/>
      </patternFill>
    </fill>
    <fill>
      <patternFill patternType="solid">
        <fgColor rgb="FFFEFBF0"/>
        <bgColor indexed="64"/>
      </patternFill>
    </fill>
    <fill>
      <patternFill patternType="solid">
        <fgColor rgb="FFE6F4F6"/>
        <bgColor indexed="64"/>
      </patternFill>
    </fill>
    <fill>
      <patternFill patternType="solid">
        <fgColor rgb="FFF9FBF3"/>
        <bgColor indexed="64"/>
      </patternFill>
    </fill>
    <fill>
      <patternFill patternType="solid">
        <fgColor rgb="FFE4F2F4"/>
        <bgColor indexed="64"/>
      </patternFill>
    </fill>
    <fill>
      <patternFill patternType="solid">
        <fgColor rgb="FFEFF5DB"/>
        <bgColor indexed="64"/>
      </patternFill>
    </fill>
    <fill>
      <patternFill patternType="solid">
        <fgColor rgb="FFFDF1C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horizontal="center" vertical="center"/>
    </xf>
    <xf numFmtId="0" fontId="10" fillId="0" borderId="0" xfId="0" applyFont="1" applyProtection="1">
      <protection locked="0"/>
    </xf>
    <xf numFmtId="0" fontId="10" fillId="0" borderId="0" xfId="0" applyFont="1"/>
    <xf numFmtId="0" fontId="2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1" applyProtection="1">
      <protection locked="0"/>
    </xf>
    <xf numFmtId="0" fontId="9" fillId="0" borderId="0" xfId="1" applyProtection="1"/>
    <xf numFmtId="0" fontId="10" fillId="12" borderId="0" xfId="0" applyFont="1" applyFill="1" applyProtection="1">
      <protection locked="0"/>
    </xf>
    <xf numFmtId="0" fontId="10" fillId="12" borderId="0" xfId="0" applyFont="1" applyFill="1"/>
    <xf numFmtId="0" fontId="25" fillId="12" borderId="0" xfId="0" applyFont="1" applyFill="1"/>
    <xf numFmtId="0" fontId="13" fillId="12" borderId="0" xfId="0" applyFont="1" applyFill="1" applyAlignment="1">
      <alignment wrapText="1"/>
    </xf>
    <xf numFmtId="0" fontId="11" fillId="12" borderId="0" xfId="0" applyFont="1" applyFill="1"/>
    <xf numFmtId="0" fontId="14" fillId="12" borderId="0" xfId="0" applyFont="1" applyFill="1" applyAlignment="1">
      <alignment horizontal="left" vertical="center"/>
    </xf>
    <xf numFmtId="0" fontId="26" fillId="12" borderId="0" xfId="1" applyFont="1" applyFill="1" applyProtection="1"/>
    <xf numFmtId="0" fontId="17" fillId="12" borderId="0" xfId="0" applyFont="1" applyFill="1" applyAlignment="1">
      <alignment horizontal="center" vertical="center"/>
    </xf>
    <xf numFmtId="0" fontId="28" fillId="12" borderId="0" xfId="0" applyFont="1" applyFill="1" applyAlignment="1">
      <alignment horizontal="center"/>
    </xf>
    <xf numFmtId="0" fontId="9" fillId="12" borderId="0" xfId="1" applyFill="1" applyAlignment="1" applyProtection="1">
      <alignment horizontal="center"/>
      <protection locked="0"/>
    </xf>
    <xf numFmtId="0" fontId="14" fillId="12" borderId="0" xfId="0" applyFont="1" applyFill="1" applyAlignment="1">
      <alignment horizontal="left"/>
    </xf>
    <xf numFmtId="0" fontId="16" fillId="12" borderId="0" xfId="0" applyFont="1" applyFill="1" applyAlignment="1">
      <alignment horizontal="left"/>
    </xf>
    <xf numFmtId="0" fontId="16" fillId="12" borderId="0" xfId="0" applyFont="1" applyFill="1"/>
    <xf numFmtId="0" fontId="15" fillId="12" borderId="0" xfId="0" applyFont="1" applyFill="1"/>
    <xf numFmtId="0" fontId="5" fillId="5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165" fontId="29" fillId="8" borderId="1" xfId="0" applyNumberFormat="1" applyFont="1" applyFill="1" applyBorder="1" applyAlignment="1">
      <alignment horizontal="center" vertical="center"/>
    </xf>
    <xf numFmtId="164" fontId="29" fillId="8" borderId="1" xfId="0" applyNumberFormat="1" applyFont="1" applyFill="1" applyBorder="1" applyAlignment="1">
      <alignment horizontal="center" vertical="center"/>
    </xf>
    <xf numFmtId="1" fontId="29" fillId="9" borderId="1" xfId="0" applyNumberFormat="1" applyFont="1" applyFill="1" applyBorder="1" applyAlignment="1">
      <alignment horizontal="center" vertical="center"/>
    </xf>
    <xf numFmtId="1" fontId="29" fillId="10" borderId="1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165" fontId="29" fillId="8" borderId="2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 wrapText="1"/>
    </xf>
    <xf numFmtId="1" fontId="29" fillId="10" borderId="3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2" fillId="4" borderId="8" xfId="0" applyFont="1" applyFill="1" applyBorder="1" applyAlignment="1">
      <alignment horizontal="center" vertical="center" wrapText="1"/>
    </xf>
    <xf numFmtId="0" fontId="10" fillId="14" borderId="0" xfId="0" applyFont="1" applyFill="1"/>
    <xf numFmtId="0" fontId="2" fillId="12" borderId="0" xfId="0" applyFont="1" applyFill="1"/>
    <xf numFmtId="0" fontId="2" fillId="14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5" borderId="5" xfId="0" applyFont="1" applyFill="1" applyBorder="1" applyAlignment="1">
      <alignment horizontal="center" vertical="center" wrapText="1"/>
    </xf>
    <xf numFmtId="0" fontId="16" fillId="12" borderId="0" xfId="0" applyFont="1" applyFill="1" applyAlignment="1">
      <alignment horizontal="left"/>
    </xf>
    <xf numFmtId="0" fontId="10" fillId="12" borderId="0" xfId="0" applyFont="1" applyFill="1" applyAlignment="1">
      <alignment horizontal="left"/>
    </xf>
    <xf numFmtId="0" fontId="20" fillId="6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11" borderId="0" xfId="0" applyFont="1" applyFill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7" fillId="1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29" fillId="13" borderId="0" xfId="0" applyFont="1" applyFill="1" applyAlignment="1" applyProtection="1">
      <alignment horizontal="center" vertical="center"/>
      <protection locked="0"/>
    </xf>
    <xf numFmtId="0" fontId="29" fillId="13" borderId="0" xfId="0" applyFont="1" applyFill="1" applyProtection="1">
      <protection locked="0"/>
    </xf>
    <xf numFmtId="0" fontId="18" fillId="4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66" fontId="29" fillId="13" borderId="0" xfId="0" applyNumberFormat="1" applyFont="1" applyFill="1" applyAlignment="1" applyProtection="1">
      <alignment horizontal="center" vertical="center"/>
      <protection locked="0"/>
    </xf>
    <xf numFmtId="166" fontId="30" fillId="13" borderId="0" xfId="0" applyNumberFormat="1" applyFont="1" applyFill="1" applyAlignment="1" applyProtection="1">
      <alignment horizontal="center" vertical="center"/>
      <protection locked="0"/>
    </xf>
    <xf numFmtId="0" fontId="32" fillId="12" borderId="0" xfId="0" applyFont="1" applyFill="1" applyAlignment="1">
      <alignment vertical="center" wrapText="1"/>
    </xf>
    <xf numFmtId="0" fontId="30" fillId="12" borderId="0" xfId="0" applyFont="1" applyFill="1" applyAlignment="1">
      <alignment wrapText="1"/>
    </xf>
    <xf numFmtId="0" fontId="17" fillId="1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DF1C3"/>
      <color rgb="FFFEF9E6"/>
      <color rgb="FFF2CC27"/>
      <color rgb="FFABC93F"/>
      <color rgb="FFEFF5DB"/>
      <color rgb="FFF2F2F2"/>
      <color rgb="FFE4F2F4"/>
      <color rgb="FF7CC2CE"/>
      <color rgb="FF3D93A1"/>
      <color rgb="FFD5E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753913</xdr:colOff>
      <xdr:row>8</xdr:row>
      <xdr:rowOff>110533</xdr:rowOff>
    </xdr:from>
    <xdr:to>
      <xdr:col>9</xdr:col>
      <xdr:colOff>0</xdr:colOff>
      <xdr:row>23</xdr:row>
      <xdr:rowOff>123825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688" y="1605958"/>
          <a:ext cx="2865587" cy="2813642"/>
        </a:xfrm>
        <a:prstGeom prst="rect">
          <a:avLst/>
        </a:prstGeom>
      </xdr:spPr>
    </xdr:pic>
    <xdr:clientData/>
  </xdr:twoCellAnchor>
  <xdr:twoCellAnchor>
    <xdr:from>
      <xdr:col>0</xdr:col>
      <xdr:colOff>38099</xdr:colOff>
      <xdr:row>0</xdr:row>
      <xdr:rowOff>57151</xdr:rowOff>
    </xdr:from>
    <xdr:to>
      <xdr:col>12</xdr:col>
      <xdr:colOff>1028700</xdr:colOff>
      <xdr:row>5</xdr:row>
      <xdr:rowOff>19050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099" y="57151"/>
          <a:ext cx="12077701" cy="914399"/>
        </a:xfrm>
        <a:prstGeom prst="roundRect">
          <a:avLst/>
        </a:prstGeom>
        <a:solidFill>
          <a:srgbClr val="ABC9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A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Calculateur de génération de résidus alimentaires et estimation </a:t>
          </a:r>
        </a:p>
        <a:p>
          <a:pPr algn="ctr"/>
          <a:r>
            <a:rPr lang="fr-CA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du nombre de contenants de récupération à prévoir dans les restaurants</a:t>
          </a:r>
        </a:p>
      </xdr:txBody>
    </xdr:sp>
    <xdr:clientData/>
  </xdr:twoCellAnchor>
  <xdr:twoCellAnchor editAs="oneCell">
    <xdr:from>
      <xdr:col>10</xdr:col>
      <xdr:colOff>179068</xdr:colOff>
      <xdr:row>27</xdr:row>
      <xdr:rowOff>308609</xdr:rowOff>
    </xdr:from>
    <xdr:to>
      <xdr:col>11</xdr:col>
      <xdr:colOff>295275</xdr:colOff>
      <xdr:row>28</xdr:row>
      <xdr:rowOff>466725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9380218" y="5290184"/>
          <a:ext cx="1021082" cy="624841"/>
        </a:xfrm>
        <a:prstGeom prst="rect">
          <a:avLst/>
        </a:prstGeom>
      </xdr:spPr>
    </xdr:pic>
    <xdr:clientData/>
  </xdr:twoCellAnchor>
  <xdr:twoCellAnchor editAs="oneCell">
    <xdr:from>
      <xdr:col>10</xdr:col>
      <xdr:colOff>180975</xdr:colOff>
      <xdr:row>37</xdr:row>
      <xdr:rowOff>228600</xdr:rowOff>
    </xdr:from>
    <xdr:to>
      <xdr:col>11</xdr:col>
      <xdr:colOff>297182</xdr:colOff>
      <xdr:row>38</xdr:row>
      <xdr:rowOff>386716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9382125" y="8296275"/>
          <a:ext cx="1021082" cy="624841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48</xdr:row>
      <xdr:rowOff>114300</xdr:rowOff>
    </xdr:from>
    <xdr:to>
      <xdr:col>11</xdr:col>
      <xdr:colOff>303745</xdr:colOff>
      <xdr:row>49</xdr:row>
      <xdr:rowOff>275517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0800000">
          <a:off x="9391650" y="12868275"/>
          <a:ext cx="1018120" cy="627942"/>
        </a:xfrm>
        <a:prstGeom prst="rect">
          <a:avLst/>
        </a:prstGeom>
      </xdr:spPr>
    </xdr:pic>
    <xdr:clientData/>
  </xdr:twoCellAnchor>
  <xdr:oneCellAnchor>
    <xdr:from>
      <xdr:col>10</xdr:col>
      <xdr:colOff>171449</xdr:colOff>
      <xdr:row>59</xdr:row>
      <xdr:rowOff>209549</xdr:rowOff>
    </xdr:from>
    <xdr:ext cx="1018120" cy="627942"/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0800000">
          <a:off x="9372599" y="16040099"/>
          <a:ext cx="1018120" cy="627942"/>
        </a:xfrm>
        <a:prstGeom prst="rect">
          <a:avLst/>
        </a:prstGeom>
      </xdr:spPr>
    </xdr:pic>
    <xdr:clientData/>
  </xdr:oneCellAnchor>
  <xdr:twoCellAnchor>
    <xdr:from>
      <xdr:col>0</xdr:col>
      <xdr:colOff>19050</xdr:colOff>
      <xdr:row>24</xdr:row>
      <xdr:rowOff>28575</xdr:rowOff>
    </xdr:from>
    <xdr:to>
      <xdr:col>12</xdr:col>
      <xdr:colOff>1038226</xdr:colOff>
      <xdr:row>25</xdr:row>
      <xdr:rowOff>0</xdr:rowOff>
    </xdr:to>
    <xdr:sp macro="" textlink="">
      <xdr:nvSpPr>
        <xdr:cNvPr id="8" name="Rectangle : coins arrondis 7">
          <a:extLst>
            <a:ext uri="{FF2B5EF4-FFF2-40B4-BE49-F238E27FC236}">
              <a16:creationId xmlns:a16="http://schemas.microsoft.com/office/drawing/2014/main" id="{59D31F99-18D7-9970-3C7F-C18D725F0B71}"/>
            </a:ext>
          </a:extLst>
        </xdr:cNvPr>
        <xdr:cNvSpPr/>
      </xdr:nvSpPr>
      <xdr:spPr>
        <a:xfrm>
          <a:off x="19050" y="4467225"/>
          <a:ext cx="12106276" cy="152400"/>
        </a:xfrm>
        <a:prstGeom prst="roundRect">
          <a:avLst/>
        </a:prstGeom>
        <a:solidFill>
          <a:srgbClr val="ABC9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11</xdr:col>
      <xdr:colOff>561258</xdr:colOff>
      <xdr:row>2</xdr:row>
      <xdr:rowOff>0</xdr:rowOff>
    </xdr:from>
    <xdr:to>
      <xdr:col>12</xdr:col>
      <xdr:colOff>588183</xdr:colOff>
      <xdr:row>3</xdr:row>
      <xdr:rowOff>57605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21A38E3-51B3-3F7D-7B36-EE258EEBE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283" y="409575"/>
          <a:ext cx="1008000" cy="238580"/>
        </a:xfrm>
        <a:prstGeom prst="rect">
          <a:avLst/>
        </a:prstGeom>
      </xdr:spPr>
    </xdr:pic>
    <xdr:clientData/>
  </xdr:twoCellAnchor>
  <xdr:twoCellAnchor>
    <xdr:from>
      <xdr:col>10</xdr:col>
      <xdr:colOff>438150</xdr:colOff>
      <xdr:row>12</xdr:row>
      <xdr:rowOff>66674</xdr:rowOff>
    </xdr:from>
    <xdr:to>
      <xdr:col>12</xdr:col>
      <xdr:colOff>523875</xdr:colOff>
      <xdr:row>21</xdr:row>
      <xdr:rowOff>38099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25019064-9FDA-56FC-84FF-F67F8933AA1C}"/>
            </a:ext>
          </a:extLst>
        </xdr:cNvPr>
        <xdr:cNvSpPr/>
      </xdr:nvSpPr>
      <xdr:spPr>
        <a:xfrm>
          <a:off x="9639300" y="2295524"/>
          <a:ext cx="1971675" cy="1600200"/>
        </a:xfrm>
        <a:prstGeom prst="roundRect">
          <a:avLst>
            <a:gd name="adj" fmla="val 4624"/>
          </a:avLst>
        </a:prstGeom>
        <a:solidFill>
          <a:srgbClr val="ABC9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10</xdr:col>
      <xdr:colOff>552451</xdr:colOff>
      <xdr:row>13</xdr:row>
      <xdr:rowOff>9524</xdr:rowOff>
    </xdr:from>
    <xdr:to>
      <xdr:col>12</xdr:col>
      <xdr:colOff>400051</xdr:colOff>
      <xdr:row>20</xdr:row>
      <xdr:rowOff>85725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5A3AFEC-546F-DD2F-FACF-26F81D172098}"/>
            </a:ext>
          </a:extLst>
        </xdr:cNvPr>
        <xdr:cNvSpPr txBox="1"/>
      </xdr:nvSpPr>
      <xdr:spPr>
        <a:xfrm>
          <a:off x="9753601" y="2419349"/>
          <a:ext cx="1733550" cy="1343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9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Liste des sigles</a:t>
          </a:r>
          <a:r>
            <a:rPr lang="fr-CA" sz="9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CA" sz="900" b="0" i="0" u="none" strike="noStrike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fr-CA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ETC     employé à temps complet*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Kg        kilogramme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        </a:t>
          </a:r>
          <a:r>
            <a:rPr lang="fr-CA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litre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lb          livre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</a:t>
          </a:r>
          <a:r>
            <a:rPr lang="fr-CA" sz="800" b="0" i="0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fr-CA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mètre carré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pi</a:t>
          </a:r>
          <a:r>
            <a:rPr lang="fr-CA" sz="800" b="0" i="0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A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pied carré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           tonne métrique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</a:t>
          </a:r>
          <a:r>
            <a:rPr lang="fr-CA" sz="800" b="0" i="0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verge cube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A" sz="5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CA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9</xdr:row>
      <xdr:rowOff>47627</xdr:rowOff>
    </xdr:from>
    <xdr:to>
      <xdr:col>3</xdr:col>
      <xdr:colOff>819150</xdr:colOff>
      <xdr:row>24</xdr:row>
      <xdr:rowOff>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99FDE18-7B1D-0D74-79A8-DDDF0A266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24027"/>
          <a:ext cx="3657600" cy="2714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44A9-DECF-48B5-9025-778C7D4DDFA3}">
  <sheetPr codeName="Feuil1"/>
  <dimension ref="A1:P69"/>
  <sheetViews>
    <sheetView showGridLines="0" tabSelected="1" workbookViewId="0">
      <selection activeCell="H61" sqref="H61:J61"/>
    </sheetView>
  </sheetViews>
  <sheetFormatPr baseColWidth="10" defaultColWidth="11.42578125" defaultRowHeight="14.25" x14ac:dyDescent="0.2"/>
  <cols>
    <col min="1" max="2" width="14.7109375" style="3" customWidth="1"/>
    <col min="3" max="11" width="13.5703125" style="3" customWidth="1"/>
    <col min="12" max="12" width="14.7109375" style="3" customWidth="1"/>
    <col min="13" max="13" width="15.85546875" style="3" customWidth="1"/>
    <col min="14" max="16384" width="11.42578125" style="3"/>
  </cols>
  <sheetData>
    <row r="1" spans="1:13" ht="18" x14ac:dyDescent="0.25">
      <c r="A1" s="12"/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">
      <c r="A7" s="66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3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13" ht="1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x14ac:dyDescent="0.2">
      <c r="A11" s="13"/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">
      <c r="A12" s="13"/>
      <c r="B12" s="13"/>
      <c r="C12" s="13"/>
      <c r="D12" s="13"/>
      <c r="E12" s="17" t="s">
        <v>1</v>
      </c>
      <c r="F12" s="13"/>
      <c r="G12" s="13"/>
      <c r="H12" s="13"/>
      <c r="I12" s="13"/>
      <c r="J12" s="18"/>
      <c r="K12" s="13"/>
      <c r="L12" s="19"/>
      <c r="M12" s="20"/>
    </row>
    <row r="13" spans="1:13" x14ac:dyDescent="0.2">
      <c r="A13" s="13"/>
      <c r="B13" s="13"/>
      <c r="C13" s="13"/>
      <c r="D13" s="13"/>
      <c r="E13" s="12"/>
      <c r="F13" s="13"/>
      <c r="G13" s="13"/>
      <c r="H13" s="13"/>
      <c r="I13" s="13"/>
      <c r="J13" s="13"/>
      <c r="K13" s="13"/>
      <c r="L13" s="19"/>
      <c r="M13" s="13"/>
    </row>
    <row r="14" spans="1:13" ht="15" x14ac:dyDescent="0.25">
      <c r="A14" s="13"/>
      <c r="B14" s="13"/>
      <c r="C14" s="13"/>
      <c r="D14" s="13"/>
      <c r="E14" s="21" t="s">
        <v>2</v>
      </c>
      <c r="F14" s="22" t="s">
        <v>3</v>
      </c>
      <c r="G14" s="13"/>
      <c r="H14" s="13"/>
      <c r="I14" s="13"/>
      <c r="J14" s="13"/>
      <c r="K14" s="68"/>
      <c r="L14" s="68"/>
      <c r="M14" s="23"/>
    </row>
    <row r="15" spans="1:13" ht="15" x14ac:dyDescent="0.25">
      <c r="A15" s="13"/>
      <c r="B15" s="13"/>
      <c r="C15" s="13"/>
      <c r="D15" s="13"/>
      <c r="E15" s="21" t="s">
        <v>4</v>
      </c>
      <c r="F15" s="22" t="s">
        <v>5</v>
      </c>
      <c r="G15" s="13"/>
      <c r="H15" s="13"/>
      <c r="I15" s="13"/>
      <c r="J15" s="13"/>
      <c r="K15" s="46"/>
      <c r="L15" s="47"/>
      <c r="M15" s="24"/>
    </row>
    <row r="16" spans="1:13" ht="15" x14ac:dyDescent="0.25">
      <c r="A16" s="13"/>
      <c r="B16" s="13"/>
      <c r="C16" s="13"/>
      <c r="D16" s="13"/>
      <c r="E16" s="21" t="s">
        <v>6</v>
      </c>
      <c r="F16" s="22" t="s">
        <v>7</v>
      </c>
      <c r="G16" s="13"/>
      <c r="H16" s="13"/>
      <c r="I16" s="13"/>
      <c r="J16" s="13"/>
      <c r="K16" s="46"/>
      <c r="L16" s="47"/>
      <c r="M16" s="24"/>
    </row>
    <row r="17" spans="1:13" ht="15" x14ac:dyDescent="0.25">
      <c r="A17" s="13"/>
      <c r="B17" s="13"/>
      <c r="C17" s="13"/>
      <c r="D17" s="13"/>
      <c r="E17" s="21" t="s">
        <v>8</v>
      </c>
      <c r="F17" s="22" t="s">
        <v>9</v>
      </c>
      <c r="G17" s="13"/>
      <c r="H17" s="13"/>
      <c r="I17" s="13"/>
      <c r="J17" s="13"/>
      <c r="K17" s="46"/>
      <c r="L17" s="47"/>
      <c r="M17" s="24"/>
    </row>
    <row r="18" spans="1:13" x14ac:dyDescent="0.2">
      <c r="A18" s="13"/>
      <c r="B18" s="13"/>
      <c r="C18" s="13"/>
      <c r="D18" s="13"/>
      <c r="E18" s="12"/>
      <c r="F18" s="13"/>
      <c r="G18" s="13"/>
      <c r="H18" s="13"/>
      <c r="I18" s="13"/>
      <c r="J18" s="13"/>
      <c r="K18" s="46"/>
      <c r="L18" s="47"/>
      <c r="M18" s="24"/>
    </row>
    <row r="19" spans="1:13" x14ac:dyDescent="0.2">
      <c r="A19" s="13"/>
      <c r="B19" s="13"/>
      <c r="C19" s="13"/>
      <c r="D19" s="13"/>
      <c r="E19" s="25"/>
      <c r="F19" s="13"/>
      <c r="G19" s="13"/>
      <c r="H19" s="13"/>
      <c r="I19" s="13"/>
      <c r="J19" s="13"/>
      <c r="K19" s="46"/>
      <c r="L19" s="47"/>
      <c r="M19" s="24"/>
    </row>
    <row r="20" spans="1:13" x14ac:dyDescent="0.2">
      <c r="A20" s="13"/>
      <c r="B20" s="13"/>
      <c r="C20" s="13"/>
      <c r="D20" s="13"/>
      <c r="E20" s="42"/>
      <c r="F20" s="13"/>
      <c r="G20" s="13"/>
      <c r="H20" s="13"/>
      <c r="I20" s="13"/>
      <c r="J20" s="13"/>
      <c r="K20" s="46"/>
      <c r="L20" s="47"/>
      <c r="M20" s="24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46"/>
      <c r="L21" s="47"/>
      <c r="M21" s="24"/>
    </row>
    <row r="22" spans="1:13" ht="17.2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54" t="s">
        <v>10</v>
      </c>
      <c r="L22" s="54"/>
      <c r="M22" s="54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54"/>
      <c r="L23" s="54"/>
      <c r="M23" s="54"/>
    </row>
    <row r="24" spans="1:13" ht="11.2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54"/>
      <c r="L24" s="54"/>
      <c r="M24" s="54"/>
    </row>
    <row r="25" spans="1:13" x14ac:dyDescent="0.2">
      <c r="K25" s="41"/>
      <c r="L25" s="43"/>
    </row>
    <row r="26" spans="1:13" x14ac:dyDescent="0.2">
      <c r="L26" s="44"/>
    </row>
    <row r="28" spans="1:13" ht="36.75" customHeight="1" x14ac:dyDescent="0.2">
      <c r="A28" s="4"/>
      <c r="B28" s="4"/>
      <c r="D28" s="61" t="s">
        <v>2</v>
      </c>
      <c r="E28" s="61"/>
      <c r="F28" s="61"/>
      <c r="H28" s="56" t="s">
        <v>11</v>
      </c>
      <c r="I28" s="56"/>
      <c r="J28" s="56"/>
    </row>
    <row r="29" spans="1:13" ht="37.5" customHeight="1" x14ac:dyDescent="0.25">
      <c r="A29" s="5"/>
      <c r="B29" s="5"/>
      <c r="D29" s="60" t="s">
        <v>12</v>
      </c>
      <c r="E29" s="60"/>
      <c r="F29" s="60"/>
      <c r="H29" s="57">
        <v>16</v>
      </c>
      <c r="I29" s="58"/>
      <c r="J29" s="58"/>
    </row>
    <row r="30" spans="1:13" x14ac:dyDescent="0.2">
      <c r="H30" s="2"/>
    </row>
    <row r="31" spans="1:13" ht="16.5" customHeight="1" x14ac:dyDescent="0.2">
      <c r="A31" s="52" t="s">
        <v>13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ht="30" customHeight="1" x14ac:dyDescent="0.2">
      <c r="A32" s="62" t="s">
        <v>14</v>
      </c>
      <c r="B32" s="63"/>
      <c r="C32" s="63"/>
      <c r="D32" s="55" t="s">
        <v>15</v>
      </c>
      <c r="E32" s="55"/>
      <c r="F32" s="55"/>
      <c r="G32" s="55"/>
      <c r="H32" s="55"/>
      <c r="I32" s="48" t="s">
        <v>16</v>
      </c>
      <c r="J32" s="51"/>
      <c r="K32" s="51"/>
      <c r="L32" s="51"/>
      <c r="M32" s="51"/>
    </row>
    <row r="33" spans="1:13" ht="102" x14ac:dyDescent="0.2">
      <c r="A33" s="38" t="s">
        <v>17</v>
      </c>
      <c r="B33" s="33" t="s">
        <v>18</v>
      </c>
      <c r="C33" s="26" t="s">
        <v>19</v>
      </c>
      <c r="D33" s="27" t="s">
        <v>20</v>
      </c>
      <c r="E33" s="27" t="s">
        <v>21</v>
      </c>
      <c r="F33" s="27" t="s">
        <v>22</v>
      </c>
      <c r="G33" s="27" t="s">
        <v>23</v>
      </c>
      <c r="H33" s="27" t="s">
        <v>24</v>
      </c>
      <c r="I33" s="28" t="s">
        <v>20</v>
      </c>
      <c r="J33" s="28" t="s">
        <v>21</v>
      </c>
      <c r="K33" s="28" t="s">
        <v>25</v>
      </c>
      <c r="L33" s="35" t="s">
        <v>26</v>
      </c>
      <c r="M33" s="37" t="s">
        <v>27</v>
      </c>
    </row>
    <row r="34" spans="1:13" ht="18.75" customHeight="1" x14ac:dyDescent="0.2">
      <c r="A34" s="34">
        <f>$H$29*2705/52</f>
        <v>832.30769230769226</v>
      </c>
      <c r="B34" s="34">
        <f>A34/2.2</f>
        <v>378.32167832167829</v>
      </c>
      <c r="C34" s="30">
        <f>B34/1000</f>
        <v>0.37832167832167829</v>
      </c>
      <c r="D34" s="31">
        <f>((A34*720)/396)/240</f>
        <v>6.3053613053613047</v>
      </c>
      <c r="E34" s="31">
        <f>D34*240/360</f>
        <v>4.2035742035742034</v>
      </c>
      <c r="F34" s="31">
        <f>(A34/250)/2</f>
        <v>1.6646153846153846</v>
      </c>
      <c r="G34" s="31">
        <f>(A34/250)/3</f>
        <v>1.1097435897435897</v>
      </c>
      <c r="H34" s="31">
        <f>(A34/250)/4</f>
        <v>0.8323076923076923</v>
      </c>
      <c r="I34" s="32">
        <f>D34/2</f>
        <v>3.1526806526806523</v>
      </c>
      <c r="J34" s="32">
        <f>E34/2</f>
        <v>2.1017871017871017</v>
      </c>
      <c r="K34" s="32">
        <f>F34/2</f>
        <v>0.8323076923076923</v>
      </c>
      <c r="L34" s="36">
        <f>G34/2</f>
        <v>0.55487179487179483</v>
      </c>
      <c r="M34" s="36">
        <f>H34/2</f>
        <v>0.41615384615384615</v>
      </c>
    </row>
    <row r="35" spans="1:13" x14ac:dyDescent="0.2">
      <c r="G35" s="2"/>
    </row>
    <row r="36" spans="1:13" ht="15" x14ac:dyDescent="0.25">
      <c r="A36" s="10" t="s">
        <v>28</v>
      </c>
      <c r="G36" s="2"/>
    </row>
    <row r="37" spans="1:13" x14ac:dyDescent="0.2">
      <c r="G37" s="2"/>
    </row>
    <row r="38" spans="1:13" ht="36.75" customHeight="1" x14ac:dyDescent="0.2">
      <c r="D38" s="61" t="s">
        <v>4</v>
      </c>
      <c r="E38" s="61"/>
      <c r="F38" s="61"/>
      <c r="H38" s="59" t="s">
        <v>29</v>
      </c>
      <c r="I38" s="59"/>
      <c r="J38" s="59"/>
    </row>
    <row r="39" spans="1:13" ht="37.5" customHeight="1" x14ac:dyDescent="0.2">
      <c r="D39" s="60" t="s">
        <v>30</v>
      </c>
      <c r="E39" s="60"/>
      <c r="F39" s="60"/>
      <c r="H39" s="64">
        <v>2000</v>
      </c>
      <c r="I39" s="64"/>
      <c r="J39" s="64"/>
    </row>
    <row r="40" spans="1:13" x14ac:dyDescent="0.2">
      <c r="H40" s="2"/>
    </row>
    <row r="41" spans="1:13" ht="15.75" x14ac:dyDescent="0.2">
      <c r="A41" s="52" t="s">
        <v>13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3" ht="30" customHeight="1" x14ac:dyDescent="0.2">
      <c r="A42" s="62" t="s">
        <v>14</v>
      </c>
      <c r="B42" s="63"/>
      <c r="C42" s="63"/>
      <c r="D42" s="55" t="s">
        <v>15</v>
      </c>
      <c r="E42" s="55"/>
      <c r="F42" s="55"/>
      <c r="G42" s="55"/>
      <c r="H42" s="55"/>
      <c r="I42" s="48" t="s">
        <v>16</v>
      </c>
      <c r="J42" s="50"/>
      <c r="K42" s="50"/>
      <c r="L42" s="50"/>
      <c r="M42" s="50"/>
    </row>
    <row r="43" spans="1:13" ht="102" x14ac:dyDescent="0.2">
      <c r="A43" s="38" t="s">
        <v>17</v>
      </c>
      <c r="B43" s="33" t="s">
        <v>18</v>
      </c>
      <c r="C43" s="26" t="s">
        <v>19</v>
      </c>
      <c r="D43" s="27" t="s">
        <v>20</v>
      </c>
      <c r="E43" s="27" t="s">
        <v>21</v>
      </c>
      <c r="F43" s="27" t="s">
        <v>31</v>
      </c>
      <c r="G43" s="27" t="s">
        <v>32</v>
      </c>
      <c r="H43" s="27" t="s">
        <v>33</v>
      </c>
      <c r="I43" s="28" t="s">
        <v>20</v>
      </c>
      <c r="J43" s="28" t="s">
        <v>21</v>
      </c>
      <c r="K43" s="28" t="s">
        <v>31</v>
      </c>
      <c r="L43" s="35" t="s">
        <v>34</v>
      </c>
      <c r="M43" s="37" t="s">
        <v>35</v>
      </c>
    </row>
    <row r="44" spans="1:13" ht="18" x14ac:dyDescent="0.2">
      <c r="A44" s="34">
        <f>$H$39*1</f>
        <v>2000</v>
      </c>
      <c r="B44" s="34">
        <f>A44/2.2</f>
        <v>909.09090909090901</v>
      </c>
      <c r="C44" s="30">
        <f>B44/1000</f>
        <v>0.90909090909090906</v>
      </c>
      <c r="D44" s="31">
        <f>((A44*720)/396)/240</f>
        <v>15.151515151515152</v>
      </c>
      <c r="E44" s="31">
        <f>D44*240/360</f>
        <v>10.101010101010102</v>
      </c>
      <c r="F44" s="31">
        <f>(A44/250)/2</f>
        <v>4</v>
      </c>
      <c r="G44" s="31">
        <f>(A44/250)/3</f>
        <v>2.6666666666666665</v>
      </c>
      <c r="H44" s="31">
        <f>(A44/250)/4</f>
        <v>2</v>
      </c>
      <c r="I44" s="32">
        <f>D44/2</f>
        <v>7.5757575757575761</v>
      </c>
      <c r="J44" s="32">
        <f>E44/2</f>
        <v>5.0505050505050511</v>
      </c>
      <c r="K44" s="32">
        <f>F44/2</f>
        <v>2</v>
      </c>
      <c r="L44" s="36">
        <f>G44/2</f>
        <v>1.3333333333333333</v>
      </c>
      <c r="M44" s="36">
        <f>H44/2</f>
        <v>1</v>
      </c>
    </row>
    <row r="45" spans="1:13" x14ac:dyDescent="0.2">
      <c r="G45" s="2"/>
    </row>
    <row r="46" spans="1:13" ht="15" x14ac:dyDescent="0.25">
      <c r="A46" s="10" t="s">
        <v>28</v>
      </c>
      <c r="G46" s="2"/>
    </row>
    <row r="47" spans="1:13" ht="15" x14ac:dyDescent="0.25">
      <c r="A47" s="11"/>
      <c r="G47" s="2"/>
    </row>
    <row r="49" spans="1:16" ht="36.75" customHeight="1" x14ac:dyDescent="0.2">
      <c r="D49" s="61" t="s">
        <v>6</v>
      </c>
      <c r="E49" s="61"/>
      <c r="F49" s="61"/>
      <c r="H49" s="56" t="s">
        <v>36</v>
      </c>
      <c r="I49" s="56"/>
      <c r="J49" s="56"/>
    </row>
    <row r="50" spans="1:16" ht="37.5" customHeight="1" x14ac:dyDescent="0.2">
      <c r="D50" s="60" t="s">
        <v>37</v>
      </c>
      <c r="E50" s="60"/>
      <c r="F50" s="60"/>
      <c r="H50" s="57">
        <v>16</v>
      </c>
      <c r="I50" s="57"/>
      <c r="J50" s="57"/>
    </row>
    <row r="51" spans="1:16" x14ac:dyDescent="0.2">
      <c r="H51" s="2"/>
    </row>
    <row r="52" spans="1:16" ht="16.5" customHeight="1" x14ac:dyDescent="0.2">
      <c r="A52" s="52" t="s">
        <v>13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</row>
    <row r="53" spans="1:16" ht="30" customHeight="1" x14ac:dyDescent="0.2">
      <c r="A53" s="62" t="s">
        <v>14</v>
      </c>
      <c r="B53" s="63"/>
      <c r="C53" s="63"/>
      <c r="D53" s="70" t="s">
        <v>15</v>
      </c>
      <c r="E53" s="70"/>
      <c r="F53" s="70"/>
      <c r="G53" s="70"/>
      <c r="H53" s="70"/>
      <c r="I53" s="48" t="s">
        <v>16</v>
      </c>
      <c r="J53" s="49"/>
      <c r="K53" s="49"/>
      <c r="L53" s="49"/>
      <c r="M53" s="49"/>
    </row>
    <row r="54" spans="1:16" ht="102" x14ac:dyDescent="0.2">
      <c r="A54" s="26" t="s">
        <v>17</v>
      </c>
      <c r="B54" s="26" t="s">
        <v>18</v>
      </c>
      <c r="C54" s="26" t="s">
        <v>19</v>
      </c>
      <c r="D54" s="27" t="s">
        <v>20</v>
      </c>
      <c r="E54" s="27" t="s">
        <v>21</v>
      </c>
      <c r="F54" s="27" t="s">
        <v>38</v>
      </c>
      <c r="G54" s="27" t="s">
        <v>39</v>
      </c>
      <c r="H54" s="27" t="s">
        <v>40</v>
      </c>
      <c r="I54" s="28" t="s">
        <v>20</v>
      </c>
      <c r="J54" s="28" t="s">
        <v>21</v>
      </c>
      <c r="K54" s="28" t="s">
        <v>38</v>
      </c>
      <c r="L54" s="35" t="s">
        <v>39</v>
      </c>
      <c r="M54" s="35" t="s">
        <v>41</v>
      </c>
    </row>
    <row r="55" spans="1:16" ht="18.75" customHeight="1" x14ac:dyDescent="0.2">
      <c r="A55" s="29">
        <f>(H$50*250)*0.68</f>
        <v>2720</v>
      </c>
      <c r="B55" s="29">
        <f>A55/2.2</f>
        <v>1236.3636363636363</v>
      </c>
      <c r="C55" s="30">
        <f>B55/1000</f>
        <v>1.2363636363636363</v>
      </c>
      <c r="D55" s="31">
        <f>((A55*720)/396)/240</f>
        <v>20.606060606060606</v>
      </c>
      <c r="E55" s="31">
        <f>D55*240/360</f>
        <v>13.737373737373737</v>
      </c>
      <c r="F55" s="31">
        <f>(A55/250)/2</f>
        <v>5.44</v>
      </c>
      <c r="G55" s="31">
        <f>(A55/250)/3</f>
        <v>3.6266666666666669</v>
      </c>
      <c r="H55" s="31">
        <f>(A55/250)/4</f>
        <v>2.72</v>
      </c>
      <c r="I55" s="32">
        <f>D55/2</f>
        <v>10.303030303030303</v>
      </c>
      <c r="J55" s="32">
        <f>E55/2</f>
        <v>6.8686868686868685</v>
      </c>
      <c r="K55" s="32">
        <f>F55/2</f>
        <v>2.72</v>
      </c>
      <c r="L55" s="36">
        <f>G55/2</f>
        <v>1.8133333333333335</v>
      </c>
      <c r="M55" s="36">
        <f>H55/2</f>
        <v>1.36</v>
      </c>
    </row>
    <row r="56" spans="1:16" x14ac:dyDescent="0.2">
      <c r="G56" s="2"/>
    </row>
    <row r="57" spans="1:16" ht="15" x14ac:dyDescent="0.25">
      <c r="A57" s="10" t="s">
        <v>28</v>
      </c>
      <c r="G57" s="2"/>
    </row>
    <row r="58" spans="1:16" ht="15" x14ac:dyDescent="0.25">
      <c r="A58" s="11"/>
      <c r="G58" s="2"/>
    </row>
    <row r="60" spans="1:16" ht="36.75" customHeight="1" x14ac:dyDescent="0.2">
      <c r="D60" s="61" t="s">
        <v>8</v>
      </c>
      <c r="E60" s="61"/>
      <c r="F60" s="61"/>
      <c r="H60" s="56" t="s">
        <v>42</v>
      </c>
      <c r="I60" s="69"/>
      <c r="J60" s="69"/>
      <c r="K60" s="6"/>
      <c r="L60" s="7"/>
      <c r="M60" s="6"/>
      <c r="N60" s="7"/>
      <c r="O60" s="7"/>
      <c r="P60" s="7"/>
    </row>
    <row r="61" spans="1:16" ht="37.5" customHeight="1" x14ac:dyDescent="0.25">
      <c r="A61" s="10"/>
      <c r="D61" s="60" t="s">
        <v>43</v>
      </c>
      <c r="E61" s="60"/>
      <c r="F61" s="60"/>
      <c r="H61" s="64">
        <v>35000</v>
      </c>
      <c r="I61" s="65"/>
      <c r="J61" s="65"/>
      <c r="K61" s="8"/>
      <c r="L61" s="1"/>
      <c r="M61" s="9"/>
      <c r="N61" s="1"/>
      <c r="O61" s="1"/>
      <c r="P61" s="1"/>
    </row>
    <row r="62" spans="1:16" x14ac:dyDescent="0.2">
      <c r="H62" s="2"/>
    </row>
    <row r="63" spans="1:16" ht="16.5" customHeight="1" x14ac:dyDescent="0.2">
      <c r="A63" s="52" t="s">
        <v>13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</row>
    <row r="64" spans="1:16" ht="76.5" customHeight="1" x14ac:dyDescent="0.2">
      <c r="A64" s="39" t="s">
        <v>44</v>
      </c>
      <c r="B64" s="40" t="s">
        <v>45</v>
      </c>
      <c r="C64" s="55" t="s">
        <v>15</v>
      </c>
      <c r="D64" s="55"/>
      <c r="E64" s="55"/>
      <c r="F64" s="55"/>
      <c r="G64" s="55"/>
      <c r="H64" s="48" t="s">
        <v>16</v>
      </c>
      <c r="I64" s="50"/>
      <c r="J64" s="50"/>
      <c r="K64" s="50"/>
      <c r="L64" s="50"/>
    </row>
    <row r="65" spans="1:12" ht="120" customHeight="1" x14ac:dyDescent="0.2">
      <c r="A65" s="45" t="s">
        <v>46</v>
      </c>
      <c r="B65" s="45" t="s">
        <v>47</v>
      </c>
      <c r="C65" s="27" t="s">
        <v>20</v>
      </c>
      <c r="D65" s="27" t="s">
        <v>21</v>
      </c>
      <c r="E65" s="27" t="s">
        <v>31</v>
      </c>
      <c r="F65" s="27" t="s">
        <v>32</v>
      </c>
      <c r="G65" s="27" t="s">
        <v>33</v>
      </c>
      <c r="H65" s="28" t="s">
        <v>20</v>
      </c>
      <c r="I65" s="28" t="s">
        <v>21</v>
      </c>
      <c r="J65" s="28" t="s">
        <v>31</v>
      </c>
      <c r="K65" s="35" t="s">
        <v>32</v>
      </c>
      <c r="L65" s="35" t="s">
        <v>48</v>
      </c>
    </row>
    <row r="66" spans="1:12" ht="18.75" customHeight="1" x14ac:dyDescent="0.2">
      <c r="A66" s="34">
        <f>$H$61/10.764</f>
        <v>3251.5793385358606</v>
      </c>
      <c r="B66" s="34">
        <f>$A$66*2</f>
        <v>6503.1586770717213</v>
      </c>
      <c r="C66" s="31">
        <f>($B$66)/240</f>
        <v>27.096494487798839</v>
      </c>
      <c r="D66" s="31">
        <f>($B$66)/360</f>
        <v>18.064329658532561</v>
      </c>
      <c r="E66" s="31">
        <f>($B$66/720)/2</f>
        <v>4.5160824146331402</v>
      </c>
      <c r="F66" s="31">
        <f>($B$66/720)/3</f>
        <v>3.0107216097554268</v>
      </c>
      <c r="G66" s="31">
        <f>($B$66/720)/4</f>
        <v>2.2580412073165701</v>
      </c>
      <c r="H66" s="32">
        <f>$C$66/2</f>
        <v>13.54824724389942</v>
      </c>
      <c r="I66" s="32">
        <f>$D$66/2</f>
        <v>9.0321648292662804</v>
      </c>
      <c r="J66" s="32">
        <f>$E$66/2</f>
        <v>2.2580412073165701</v>
      </c>
      <c r="K66" s="36">
        <f>$F$66/2</f>
        <v>1.5053608048777134</v>
      </c>
      <c r="L66" s="36">
        <f>$G$66/2</f>
        <v>1.129020603658285</v>
      </c>
    </row>
    <row r="67" spans="1:12" x14ac:dyDescent="0.2">
      <c r="G67" s="2"/>
    </row>
    <row r="68" spans="1:12" ht="15" x14ac:dyDescent="0.25">
      <c r="A68" s="10" t="s">
        <v>28</v>
      </c>
      <c r="G68" s="2"/>
    </row>
    <row r="69" spans="1:12" x14ac:dyDescent="0.2">
      <c r="G69" s="2"/>
    </row>
  </sheetData>
  <sheetProtection sheet="1" selectLockedCells="1"/>
  <mergeCells count="41">
    <mergeCell ref="A63:L63"/>
    <mergeCell ref="D61:F61"/>
    <mergeCell ref="D39:F39"/>
    <mergeCell ref="H39:J39"/>
    <mergeCell ref="D60:F60"/>
    <mergeCell ref="D50:F50"/>
    <mergeCell ref="H50:J50"/>
    <mergeCell ref="H60:J60"/>
    <mergeCell ref="D53:H53"/>
    <mergeCell ref="A7:M9"/>
    <mergeCell ref="K14:L14"/>
    <mergeCell ref="K15:L15"/>
    <mergeCell ref="K16:L16"/>
    <mergeCell ref="K17:L17"/>
    <mergeCell ref="C64:G64"/>
    <mergeCell ref="H28:J28"/>
    <mergeCell ref="H29:J29"/>
    <mergeCell ref="H38:J38"/>
    <mergeCell ref="H49:J49"/>
    <mergeCell ref="D32:H32"/>
    <mergeCell ref="D29:F29"/>
    <mergeCell ref="D28:F28"/>
    <mergeCell ref="D49:F49"/>
    <mergeCell ref="D38:F38"/>
    <mergeCell ref="A32:C32"/>
    <mergeCell ref="A53:C53"/>
    <mergeCell ref="H61:J61"/>
    <mergeCell ref="D42:H42"/>
    <mergeCell ref="A42:C42"/>
    <mergeCell ref="H64:L64"/>
    <mergeCell ref="K18:L18"/>
    <mergeCell ref="I53:M53"/>
    <mergeCell ref="I42:M42"/>
    <mergeCell ref="I32:M32"/>
    <mergeCell ref="K19:L19"/>
    <mergeCell ref="K20:L20"/>
    <mergeCell ref="K21:L21"/>
    <mergeCell ref="A31:M31"/>
    <mergeCell ref="A41:M41"/>
    <mergeCell ref="A52:M52"/>
    <mergeCell ref="K22:M24"/>
  </mergeCells>
  <phoneticPr fontId="8" type="noConversion"/>
  <hyperlinks>
    <hyperlink ref="E14" location="'Restaurants à service complet'!G36" display="OPTION 1" xr:uid="{E2BA072D-5C50-4149-BEAD-62275BFBD7A9}"/>
    <hyperlink ref="E17" location="'Restaurants à service complet'!G68" display="OPTION 4" xr:uid="{7ABFFCA9-D483-4293-92B5-6F8E48950322}"/>
    <hyperlink ref="E16" location="'Restaurants à service complet'!G57" display="OPTION 3" xr:uid="{193696CF-41F0-41B1-88DA-2A88E416F8C3}"/>
    <hyperlink ref="A36" location="'Restaurants à service complet'!A1" display="Retour au menu" xr:uid="{CE38C081-D128-4330-ABD4-0458D5449077}"/>
    <hyperlink ref="A46" location="'Restaurants à service complet'!A1" display="Retour au menu" xr:uid="{9E4C7742-87DF-4FCE-AE8C-E4136E561460}"/>
    <hyperlink ref="A57" location="'Restaurants à service complet'!A1" display="Retour au menu" xr:uid="{4352D1BF-95F5-4CF7-B53A-F80C5FC4F067}"/>
    <hyperlink ref="A68" location="'Restaurants à service complet'!A1" display="Retour au menu" xr:uid="{8504FF4E-964D-418B-8356-9D73B7F6E733}"/>
    <hyperlink ref="E15" location="'Restaurants à service complet'!G46" display="OPTION 2" xr:uid="{0A1F36BC-1FFE-4741-B245-7157D5F61D6B}"/>
  </hyperlinks>
  <pageMargins left="0.7" right="0.7" top="0.75" bottom="0.75" header="0.3" footer="0.3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FED1F3A6CF0943AE3EA3570FB32204" ma:contentTypeVersion="20" ma:contentTypeDescription="Crée un document." ma:contentTypeScope="" ma:versionID="5cbe5d7ae9cd79efeb87ba44a51e056f">
  <xsd:schema xmlns:xsd="http://www.w3.org/2001/XMLSchema" xmlns:xs="http://www.w3.org/2001/XMLSchema" xmlns:p="http://schemas.microsoft.com/office/2006/metadata/properties" xmlns:ns2="89d57b63-7a4c-4c1d-a0ac-1bbce5169ce0" xmlns:ns3="2c365225-a1d7-48c0-9aef-990f2cebee78" targetNamespace="http://schemas.microsoft.com/office/2006/metadata/properties" ma:root="true" ma:fieldsID="9f3e793fd916d0667872312a8a1ecd72" ns2:_="" ns3:_="">
    <xsd:import namespace="89d57b63-7a4c-4c1d-a0ac-1bbce5169ce0"/>
    <xsd:import namespace="2c365225-a1d7-48c0-9aef-990f2cebe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CitoyenOptimum" minOccurs="0"/>
                <xsd:element ref="ns2:lcf76f155ced4ddcb4097134ff3c332f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7b63-7a4c-4c1d-a0ac-1bbce5169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CitoyenOptimum" ma:index="21" nillable="true" ma:displayName="Citoyen Optimum" ma:description="1e document de proposition stratégie RP" ma:format="Dropdown" ma:list="UserInfo" ma:SharePointGroup="0" ma:internalName="CitoyenOptimu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3d37a64-7a81-453b-8f05-aac9d02acd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65225-a1d7-48c0-9aef-990f2cebee7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8c25b8e-dcd9-4a08-96e2-38fbd10b34cd}" ma:internalName="TaxCatchAll" ma:showField="CatchAllData" ma:web="2c365225-a1d7-48c0-9aef-990f2cebee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6" nillable="true" ma:taxonomy="true" ma:internalName="TaxKeywordTaxHTField" ma:taxonomyFieldName="TaxKeyword" ma:displayName="Mots clés d’entreprise" ma:fieldId="{23f27201-bee3-471e-b2e7-b64fd8b7ca38}" ma:taxonomyMulti="true" ma:sspId="f3d37a64-7a81-453b-8f05-aac9d02acde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27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7b63-7a4c-4c1d-a0ac-1bbce5169ce0">
      <Terms xmlns="http://schemas.microsoft.com/office/infopath/2007/PartnerControls"/>
    </lcf76f155ced4ddcb4097134ff3c332f>
    <TaxCatchAll xmlns="2c365225-a1d7-48c0-9aef-990f2cebee78" xsi:nil="true"/>
    <SharedWithUsers xmlns="2c365225-a1d7-48c0-9aef-990f2cebee78">
      <UserInfo>
        <DisplayName>Nuria Perez de Leon</DisplayName>
        <AccountId>21</AccountId>
        <AccountType/>
      </UserInfo>
      <UserInfo>
        <DisplayName>Daphnée Tranchemontagne</DisplayName>
        <AccountId>6725</AccountId>
        <AccountType/>
      </UserInfo>
      <UserInfo>
        <DisplayName>Emilie Girard</DisplayName>
        <AccountId>32</AccountId>
        <AccountType/>
      </UserInfo>
    </SharedWithUsers>
    <TaxKeywordTaxHTField xmlns="2c365225-a1d7-48c0-9aef-990f2cebee78">
      <Terms xmlns="http://schemas.microsoft.com/office/infopath/2007/PartnerControls"/>
    </TaxKeywordTaxHTField>
    <CitoyenOptimum xmlns="89d57b63-7a4c-4c1d-a0ac-1bbce5169ce0">
      <UserInfo>
        <DisplayName/>
        <AccountId xsi:nil="true"/>
        <AccountType/>
      </UserInfo>
    </CitoyenOptimum>
  </documentManagement>
</p:properties>
</file>

<file path=customXml/itemProps1.xml><?xml version="1.0" encoding="utf-8"?>
<ds:datastoreItem xmlns:ds="http://schemas.openxmlformats.org/officeDocument/2006/customXml" ds:itemID="{5B883DF9-D5C1-4FB9-A368-A3F61748F6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EBB01B-E06A-4F71-A0BC-3C141F0A39A6}"/>
</file>

<file path=customXml/itemProps3.xml><?xml version="1.0" encoding="utf-8"?>
<ds:datastoreItem xmlns:ds="http://schemas.openxmlformats.org/officeDocument/2006/customXml" ds:itemID="{C22E60BC-CCB2-4F62-BE67-43952B1A61BF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55ccc48-c725-4253-acb8-dda3420f718c"/>
    <ds:schemaRef ds:uri="5b2ec213-35a5-44a6-a658-c7d913065e8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Restaurants à service complet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Maxine Dallaire</dc:creator>
  <cp:keywords/>
  <dc:description/>
  <cp:lastModifiedBy>Emilie Girard</cp:lastModifiedBy>
  <cp:revision/>
  <dcterms:created xsi:type="dcterms:W3CDTF">2022-01-06T15:41:24Z</dcterms:created>
  <dcterms:modified xsi:type="dcterms:W3CDTF">2022-10-07T17:34:48Z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0x01010018FED1F3A6CF0943AE3EA3570FB32204</vt:lpwstr>
  </property>
  <property fmtid="{D5CDD505-2E9C-101B-9397-08002B2CF9AE}" pid="3" name="MediaServiceImageTags">
    <vt:lpwstr/>
  </property>
</Properties>
</file>