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cycquebecgouvqcca.sharepoint.com/sites/COMMUNICATION/Documents partages/General/Émilie Girard/Site web/Modifications/2022/10 oct/MO/"/>
    </mc:Choice>
  </mc:AlternateContent>
  <xr:revisionPtr revIDLastSave="0" documentId="8_{AA9541B6-308A-4BEC-AFC9-0A09E03C13C7}" xr6:coauthVersionLast="47" xr6:coauthVersionMax="47" xr10:uidLastSave="{00000000-0000-0000-0000-000000000000}"/>
  <bookViews>
    <workbookView xWindow="-120" yWindow="-120" windowWidth="29040" windowHeight="15840" xr2:uid="{98D47D0D-41AB-4040-B98E-96A078165D1C}"/>
  </bookViews>
  <sheets>
    <sheet name="Magasins d'aliment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B55" i="1" l="1"/>
  <c r="C55" i="1" s="1"/>
  <c r="H55" i="1" s="1"/>
  <c r="A55" i="1"/>
  <c r="G45" i="1"/>
  <c r="L45" i="1" s="1"/>
  <c r="A45" i="1"/>
  <c r="F45" i="1" s="1"/>
  <c r="K45" i="1" s="1"/>
  <c r="A34" i="1"/>
  <c r="F34" i="1" s="1"/>
  <c r="K34" i="1" s="1"/>
  <c r="D34" i="1" l="1"/>
  <c r="E34" i="1" s="1"/>
  <c r="J34" i="1" s="1"/>
  <c r="D55" i="1"/>
  <c r="I55" i="1" s="1"/>
  <c r="G34" i="1"/>
  <c r="L34" i="1" s="1"/>
  <c r="B45" i="1"/>
  <c r="C45" i="1" s="1"/>
  <c r="E55" i="1"/>
  <c r="J55" i="1" s="1"/>
  <c r="H34" i="1"/>
  <c r="M34" i="1" s="1"/>
  <c r="D45" i="1"/>
  <c r="G55" i="1"/>
  <c r="B34" i="1"/>
  <c r="C34" i="1" s="1"/>
  <c r="H45" i="1"/>
  <c r="M45" i="1" s="1"/>
  <c r="I34" i="1" l="1"/>
  <c r="K55" i="1"/>
  <c r="L55" i="1"/>
  <c r="E45" i="1"/>
  <c r="J45" i="1" s="1"/>
  <c r="I45" i="1"/>
</calcChain>
</file>

<file path=xl/sharedStrings.xml><?xml version="1.0" encoding="utf-8"?>
<sst xmlns="http://schemas.openxmlformats.org/spreadsheetml/2006/main" count="72" uniqueCount="39">
  <si>
    <t>Le calculateur permet aux détaillants en alimentation d’estimer la quantité de résidus alimentaires qu’ils génèrent par semaine, c'est-à-dire les quantités récupérées et éliminées. À partir de la densité de ces matières, il est possible de calculer le volume qu’elles occupent et d’estimer la quantité de contenants nécessaires à leur collecte. À noter que les résultats sont basés sur des moyennes et des estimations et pourraient ne pas d'appliquer à votre contexte, notamment dans le cas où vous déployez des efforts de réduction à la source.</t>
  </si>
  <si>
    <t>Calculez la quantité de résidus alimentaires que vous générez en entrant une des données suivantes:</t>
  </si>
  <si>
    <t>OPTION 1</t>
  </si>
  <si>
    <t xml:space="preserve">    En fonction du nombre d'employés à temps plein</t>
  </si>
  <si>
    <t>OPTION 2</t>
  </si>
  <si>
    <t xml:space="preserve">    En fonction de la quantité de déchet jetés par semaine</t>
  </si>
  <si>
    <t>OPTION 3</t>
  </si>
  <si>
    <t xml:space="preserve">    En fonction de la superficie du commerce</t>
  </si>
  <si>
    <t xml:space="preserve"> * Votre nombre d'ETC correspond au nombre d'employés travaillant plus de 30 heures par semaine</t>
  </si>
  <si>
    <t>Nombre d'employés à temps complet (ETC)</t>
  </si>
  <si>
    <t>En fonction du nombre d'employés à temps complet</t>
  </si>
  <si>
    <t>RÉSULTATS</t>
  </si>
  <si>
    <t xml:space="preserve">Quantité de résidus alimentaires </t>
  </si>
  <si>
    <t>Nombre de contenants à se munir pour une collecte hebdomadaire</t>
  </si>
  <si>
    <t>Nombre de contenants à se munir pour une collecte bihebdomadaire</t>
  </si>
  <si>
    <t>Quantité de résidus alimentaires générés en livres par semaine (lbs/semaine)</t>
  </si>
  <si>
    <t>Quantité de résidus alimentaires générés en kilogrammes par semaine (kg/semaine)</t>
  </si>
  <si>
    <t>Quantité de résidus alimentaires générés en tonnes métrique par semaine (t/semaine)</t>
  </si>
  <si>
    <t>Quantité de bacs de 240 L nécessaire</t>
  </si>
  <si>
    <t>Quantité de bacs de 360 L nécessaire</t>
  </si>
  <si>
    <r>
      <t>Quantité de conteneurs de 2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</si>
  <si>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3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</si>
  <si>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4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</si>
  <si>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   3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</si>
  <si>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r>
      <t>Quantité de conteneurs de    4 v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nécessaire</t>
    </r>
  </si>
  <si>
    <t>Retour au menu</t>
  </si>
  <si>
    <r>
      <t>Volume de déchets pêle-mêle jetés/semaine (en v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</si>
  <si>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En fonction de la quantité de déchets jetés par semaine</t>
  </si>
  <si>
    <r>
      <t>Quantité de conteneurs de 2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</si>
  <si>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3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</si>
  <si>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4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</si>
  <si>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   3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</si>
  <si>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Quantité de conteneurs de    4 v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nécessaire</t>
    </r>
  </si>
  <si>
    <r>
      <t>Superficie en pied carré (pi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</si>
  <si>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En fonction de la superficie du commerce</t>
  </si>
  <si>
    <t xml:space="preserve">Superficie </t>
  </si>
  <si>
    <t>Quantités de résidus alimentaires générées en litres/semaine (L/semaine)</t>
  </si>
  <si>
    <r>
      <t>Superficie en mètres carrés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</si>
  <si>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Quantité de litres (L) générés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</si>
</sst>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_$_ ;_ * \(#,##0\)\ _$_ ;_ * &quot;-&quot;_)\ _$_ ;_ @_ 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3D93A1"/>
      <name val="Arial"/>
      <family val="2"/>
    </font>
    <font>
      <b/>
      <sz val="10"/>
      <color rgb="FF3D93A1"/>
      <name val="Arial"/>
      <family val="2"/>
    </font>
    <font>
      <sz val="11"/>
      <color rgb="FF3D93A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vertAlign val="superscript"/>
      <sz val="10"/>
      <color theme="1"/>
      <name val="Arial"/>
      <family val="2"/>
    </font>
    <font>
      <sz val="18"/>
      <color theme="0"/>
      <name val="Arial"/>
      <family val="2"/>
    </font>
    <font>
      <b/>
      <sz val="14"/>
      <color rgb="FFFF0000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EF9E6"/>
        <bgColor indexed="64"/>
      </patternFill>
    </fill>
    <fill>
      <patternFill patternType="solid">
        <fgColor rgb="FFF2CC27"/>
        <bgColor indexed="64"/>
      </patternFill>
    </fill>
    <fill>
      <patternFill patternType="solid">
        <fgColor rgb="FFFDF1C3"/>
        <bgColor indexed="64"/>
      </patternFill>
    </fill>
    <fill>
      <patternFill patternType="solid">
        <fgColor rgb="FFE4F2F4"/>
        <bgColor indexed="64"/>
      </patternFill>
    </fill>
    <fill>
      <patternFill patternType="solid">
        <fgColor rgb="FF3D93A1"/>
        <bgColor indexed="64"/>
      </patternFill>
    </fill>
    <fill>
      <patternFill patternType="solid">
        <fgColor rgb="FFA5C33A"/>
        <bgColor indexed="64"/>
      </patternFill>
    </fill>
    <fill>
      <patternFill patternType="solid">
        <fgColor rgb="FFFCF3CC"/>
        <bgColor indexed="64"/>
      </patternFill>
    </fill>
    <fill>
      <patternFill patternType="solid">
        <fgColor rgb="FFD2EAEE"/>
        <bgColor indexed="64"/>
      </patternFill>
    </fill>
    <fill>
      <patternFill patternType="solid">
        <fgColor rgb="FFEEF4D8"/>
        <bgColor indexed="64"/>
      </patternFill>
    </fill>
    <fill>
      <patternFill patternType="solid">
        <fgColor rgb="FFFEFBF0"/>
        <bgColor indexed="64"/>
      </patternFill>
    </fill>
    <fill>
      <patternFill patternType="solid">
        <fgColor rgb="FFE6F4F6"/>
        <bgColor indexed="64"/>
      </patternFill>
    </fill>
    <fill>
      <patternFill patternType="solid">
        <fgColor rgb="FFF9FBF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1" applyFill="1" applyAlignment="1" applyProtection="1">
      <alignment horizontal="center"/>
      <protection locked="0"/>
    </xf>
    <xf numFmtId="0" fontId="11" fillId="2" borderId="0" xfId="0" applyFont="1" applyFill="1" applyAlignment="1">
      <alignment horizontal="left"/>
    </xf>
    <xf numFmtId="0" fontId="12" fillId="2" borderId="0" xfId="1" applyFont="1" applyFill="1" applyProtection="1"/>
    <xf numFmtId="0" fontId="12" fillId="2" borderId="0" xfId="1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22" fillId="0" borderId="0" xfId="0" applyFont="1"/>
    <xf numFmtId="0" fontId="23" fillId="8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164" fontId="19" fillId="11" borderId="5" xfId="0" applyNumberFormat="1" applyFont="1" applyFill="1" applyBorder="1" applyAlignment="1">
      <alignment horizontal="center" vertical="center"/>
    </xf>
    <xf numFmtId="2" fontId="19" fillId="11" borderId="6" xfId="0" applyNumberFormat="1" applyFont="1" applyFill="1" applyBorder="1" applyAlignment="1">
      <alignment horizontal="center" vertical="center"/>
    </xf>
    <xf numFmtId="1" fontId="19" fillId="12" borderId="6" xfId="0" applyNumberFormat="1" applyFont="1" applyFill="1" applyBorder="1" applyAlignment="1">
      <alignment horizontal="center" vertical="center"/>
    </xf>
    <xf numFmtId="1" fontId="19" fillId="13" borderId="6" xfId="0" applyNumberFormat="1" applyFont="1" applyFill="1" applyBorder="1" applyAlignment="1">
      <alignment horizontal="center" vertical="center"/>
    </xf>
    <xf numFmtId="1" fontId="19" fillId="13" borderId="4" xfId="0" applyNumberFormat="1" applyFont="1" applyFill="1" applyBorder="1" applyAlignment="1">
      <alignment horizontal="center" vertical="center"/>
    </xf>
    <xf numFmtId="0" fontId="3" fillId="0" borderId="0" xfId="1" applyProtection="1">
      <protection locked="0"/>
    </xf>
    <xf numFmtId="0" fontId="3" fillId="0" borderId="0" xfId="1" applyProtection="1"/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1" fontId="19" fillId="13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0" xfId="0" applyFont="1" applyFill="1" applyProtection="1">
      <protection locked="0"/>
    </xf>
    <xf numFmtId="0" fontId="20" fillId="5" borderId="0" xfId="0" applyFont="1" applyFill="1" applyAlignment="1">
      <alignment horizontal="center" vertical="top"/>
    </xf>
    <xf numFmtId="0" fontId="21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9" fillId="4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Protection="1">
      <protection locked="0"/>
    </xf>
    <xf numFmtId="0" fontId="20" fillId="0" borderId="0" xfId="0" applyFont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</xdr:rowOff>
    </xdr:from>
    <xdr:to>
      <xdr:col>12</xdr:col>
      <xdr:colOff>962025</xdr:colOff>
      <xdr:row>4</xdr:row>
      <xdr:rowOff>142876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D61EDFA3-08A6-45FB-8D9E-0BD2DAF6CDA0}"/>
            </a:ext>
          </a:extLst>
        </xdr:cNvPr>
        <xdr:cNvSpPr/>
      </xdr:nvSpPr>
      <xdr:spPr>
        <a:xfrm>
          <a:off x="19049" y="1"/>
          <a:ext cx="12382501" cy="914400"/>
        </a:xfrm>
        <a:prstGeom prst="roundRect">
          <a:avLst/>
        </a:prstGeom>
        <a:solidFill>
          <a:srgbClr val="F2CC2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Calculateur de génération de résidus alimentaires et estimation</a:t>
          </a:r>
        </a:p>
        <a:p>
          <a:pPr algn="ctr"/>
          <a:r>
            <a:rPr lang="fr-CA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CA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du nombre</a:t>
          </a:r>
          <a:r>
            <a:rPr lang="fr-CA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CA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contenants de récupération à prévoir dans les épiceries</a:t>
          </a:r>
        </a:p>
      </xdr:txBody>
    </xdr:sp>
    <xdr:clientData/>
  </xdr:twoCellAnchor>
  <xdr:twoCellAnchor editAs="oneCell">
    <xdr:from>
      <xdr:col>5</xdr:col>
      <xdr:colOff>686034</xdr:colOff>
      <xdr:row>9</xdr:row>
      <xdr:rowOff>0</xdr:rowOff>
    </xdr:from>
    <xdr:to>
      <xdr:col>8</xdr:col>
      <xdr:colOff>838583</xdr:colOff>
      <xdr:row>25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50F795-6A63-4CF6-925B-7EF09D2C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359" y="1676400"/>
          <a:ext cx="2867174" cy="2733675"/>
        </a:xfrm>
        <a:prstGeom prst="rect">
          <a:avLst/>
        </a:prstGeom>
      </xdr:spPr>
    </xdr:pic>
    <xdr:clientData/>
  </xdr:twoCellAnchor>
  <xdr:twoCellAnchor editAs="oneCell">
    <xdr:from>
      <xdr:col>11</xdr:col>
      <xdr:colOff>295320</xdr:colOff>
      <xdr:row>1</xdr:row>
      <xdr:rowOff>161925</xdr:rowOff>
    </xdr:from>
    <xdr:to>
      <xdr:col>12</xdr:col>
      <xdr:colOff>320324</xdr:colOff>
      <xdr:row>3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B3D00E5-32FD-4B54-89ED-F79081874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70" y="390525"/>
          <a:ext cx="1006079" cy="238125"/>
        </a:xfrm>
        <a:prstGeom prst="rect">
          <a:avLst/>
        </a:prstGeom>
      </xdr:spPr>
    </xdr:pic>
    <xdr:clientData/>
  </xdr:twoCellAnchor>
  <xdr:oneCellAnchor>
    <xdr:from>
      <xdr:col>10</xdr:col>
      <xdr:colOff>161924</xdr:colOff>
      <xdr:row>48</xdr:row>
      <xdr:rowOff>285749</xdr:rowOff>
    </xdr:from>
    <xdr:ext cx="1018120" cy="627942"/>
    <xdr:pic>
      <xdr:nvPicPr>
        <xdr:cNvPr id="5" name="Image 4">
          <a:extLst>
            <a:ext uri="{FF2B5EF4-FFF2-40B4-BE49-F238E27FC236}">
              <a16:creationId xmlns:a16="http://schemas.microsoft.com/office/drawing/2014/main" id="{CA8B9AAF-688D-41EF-AF86-F6A214182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0800000">
          <a:off x="9715499" y="13058774"/>
          <a:ext cx="1018120" cy="627942"/>
        </a:xfrm>
        <a:prstGeom prst="rect">
          <a:avLst/>
        </a:prstGeom>
      </xdr:spPr>
    </xdr:pic>
    <xdr:clientData/>
  </xdr:oneCellAnchor>
  <xdr:twoCellAnchor>
    <xdr:from>
      <xdr:col>0</xdr:col>
      <xdr:colOff>28575</xdr:colOff>
      <xdr:row>24</xdr:row>
      <xdr:rowOff>38100</xdr:rowOff>
    </xdr:from>
    <xdr:to>
      <xdr:col>12</xdr:col>
      <xdr:colOff>971550</xdr:colOff>
      <xdr:row>24</xdr:row>
      <xdr:rowOff>182100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009CC553-4D2A-4548-ACE2-F1811A3EA491}"/>
            </a:ext>
          </a:extLst>
        </xdr:cNvPr>
        <xdr:cNvSpPr/>
      </xdr:nvSpPr>
      <xdr:spPr>
        <a:xfrm>
          <a:off x="28575" y="4476750"/>
          <a:ext cx="12382500" cy="144000"/>
        </a:xfrm>
        <a:prstGeom prst="roundRect">
          <a:avLst/>
        </a:prstGeom>
        <a:solidFill>
          <a:srgbClr val="F2CC2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10</xdr:col>
      <xdr:colOff>266699</xdr:colOff>
      <xdr:row>13</xdr:row>
      <xdr:rowOff>47624</xdr:rowOff>
    </xdr:from>
    <xdr:to>
      <xdr:col>12</xdr:col>
      <xdr:colOff>371475</xdr:colOff>
      <xdr:row>22</xdr:row>
      <xdr:rowOff>17924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34A45589-8538-47FC-8E1E-3E383E2847A0}"/>
            </a:ext>
          </a:extLst>
        </xdr:cNvPr>
        <xdr:cNvSpPr/>
      </xdr:nvSpPr>
      <xdr:spPr>
        <a:xfrm>
          <a:off x="9820274" y="2457449"/>
          <a:ext cx="1990726" cy="1627650"/>
        </a:xfrm>
        <a:prstGeom prst="roundRect">
          <a:avLst>
            <a:gd name="adj" fmla="val 4624"/>
          </a:avLst>
        </a:prstGeom>
        <a:solidFill>
          <a:srgbClr val="F2CC2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10</xdr:col>
      <xdr:colOff>400048</xdr:colOff>
      <xdr:row>14</xdr:row>
      <xdr:rowOff>9523</xdr:rowOff>
    </xdr:from>
    <xdr:to>
      <xdr:col>12</xdr:col>
      <xdr:colOff>219075</xdr:colOff>
      <xdr:row>21</xdr:row>
      <xdr:rowOff>87223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229511E9-3DA1-4A75-A82C-F42D50D360DB}"/>
            </a:ext>
          </a:extLst>
        </xdr:cNvPr>
        <xdr:cNvSpPr txBox="1"/>
      </xdr:nvSpPr>
      <xdr:spPr>
        <a:xfrm>
          <a:off x="9953623" y="2600323"/>
          <a:ext cx="1704977" cy="13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Liste des sigles</a:t>
          </a:r>
          <a:r>
            <a:rPr lang="fr-CA" sz="9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CA" sz="900" b="0" i="0" u="none" strike="noStrike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CA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ETC    employé à temps complet*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Kg   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kilogramme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     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litre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lb         livre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mètre carré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pied carré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          tonne métriqie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fr-CA" sz="5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</a:t>
          </a:r>
          <a:r>
            <a:rPr lang="fr-CA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fr-CA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verge cube</a:t>
          </a:r>
          <a:r>
            <a:rPr lang="fr-CA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5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CA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38099</xdr:colOff>
      <xdr:row>9</xdr:row>
      <xdr:rowOff>47627</xdr:rowOff>
    </xdr:from>
    <xdr:to>
      <xdr:col>3</xdr:col>
      <xdr:colOff>352425</xdr:colOff>
      <xdr:row>24</xdr:row>
      <xdr:rowOff>9524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10120AA-5023-45D4-A0B9-5E3B8D4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724027"/>
          <a:ext cx="3409951" cy="2724147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27</xdr:row>
      <xdr:rowOff>304800</xdr:rowOff>
    </xdr:from>
    <xdr:to>
      <xdr:col>11</xdr:col>
      <xdr:colOff>357467</xdr:colOff>
      <xdr:row>28</xdr:row>
      <xdr:rowOff>466017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5BCBEFF-9119-267C-E4AA-8CFE6E758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91700" y="5286375"/>
          <a:ext cx="1024217" cy="627942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38</xdr:row>
      <xdr:rowOff>342900</xdr:rowOff>
    </xdr:from>
    <xdr:to>
      <xdr:col>11</xdr:col>
      <xdr:colOff>366992</xdr:colOff>
      <xdr:row>40</xdr:row>
      <xdr:rowOff>27867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20C5A117-A8CB-AB5F-DD4F-16D400763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01225" y="9296400"/>
          <a:ext cx="1024217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B974-0B11-478C-A196-ED7A9FECA924}">
  <dimension ref="A1:O58"/>
  <sheetViews>
    <sheetView showGridLines="0" tabSelected="1" workbookViewId="0">
      <selection activeCell="G27" sqref="G27"/>
    </sheetView>
  </sheetViews>
  <sheetFormatPr baseColWidth="10" defaultColWidth="11.42578125" defaultRowHeight="14.25" x14ac:dyDescent="0.2"/>
  <cols>
    <col min="1" max="1" width="14.7109375" style="4" customWidth="1"/>
    <col min="2" max="2" width="18.140625" style="4" customWidth="1"/>
    <col min="3" max="3" width="13.5703125" style="4" customWidth="1"/>
    <col min="4" max="4" width="13.28515625" style="4" customWidth="1"/>
    <col min="5" max="8" width="13.5703125" style="4" customWidth="1"/>
    <col min="9" max="9" width="15.7109375" style="4" customWidth="1"/>
    <col min="10" max="11" width="13.5703125" style="4" customWidth="1"/>
    <col min="12" max="13" width="14.7109375" style="4" customWidth="1"/>
    <col min="14" max="16384" width="11.42578125" style="4"/>
  </cols>
  <sheetData>
    <row r="1" spans="1:13" ht="18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46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s="6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2"/>
      <c r="B13" s="2"/>
      <c r="C13" s="2"/>
      <c r="D13" s="2"/>
      <c r="E13" s="8" t="s">
        <v>1</v>
      </c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/>
      <c r="B14" s="2"/>
      <c r="C14" s="2"/>
      <c r="D14" s="2"/>
      <c r="E14" s="1"/>
      <c r="F14" s="2"/>
      <c r="G14" s="2"/>
      <c r="H14" s="2"/>
      <c r="I14" s="2"/>
      <c r="J14" s="2"/>
      <c r="K14" s="2"/>
      <c r="L14" s="2"/>
      <c r="M14" s="2"/>
    </row>
    <row r="15" spans="1:13" ht="15" x14ac:dyDescent="0.25">
      <c r="A15" s="2"/>
      <c r="B15" s="2"/>
      <c r="C15" s="2"/>
      <c r="D15" s="2"/>
      <c r="E15" s="9" t="s">
        <v>2</v>
      </c>
      <c r="F15" s="10" t="s">
        <v>3</v>
      </c>
      <c r="G15" s="2"/>
      <c r="H15" s="2"/>
      <c r="I15" s="2"/>
      <c r="J15" s="2"/>
      <c r="K15" s="2"/>
      <c r="L15" s="2"/>
      <c r="M15" s="2"/>
    </row>
    <row r="16" spans="1:13" ht="15" x14ac:dyDescent="0.25">
      <c r="A16" s="2"/>
      <c r="B16" s="2"/>
      <c r="C16" s="2"/>
      <c r="D16" s="2"/>
      <c r="E16" s="9" t="s">
        <v>4</v>
      </c>
      <c r="F16" s="10" t="s">
        <v>5</v>
      </c>
      <c r="G16" s="2"/>
      <c r="H16" s="2"/>
      <c r="I16" s="2"/>
      <c r="J16" s="2"/>
      <c r="K16" s="11"/>
      <c r="L16" s="2"/>
      <c r="M16" s="2"/>
    </row>
    <row r="17" spans="1:13" ht="15" x14ac:dyDescent="0.25">
      <c r="A17" s="2"/>
      <c r="B17" s="2"/>
      <c r="C17" s="2"/>
      <c r="D17" s="2"/>
      <c r="E17" s="9" t="s">
        <v>6</v>
      </c>
      <c r="F17" s="10" t="s">
        <v>7</v>
      </c>
      <c r="G17" s="2"/>
      <c r="H17" s="2"/>
      <c r="I17" s="2"/>
      <c r="J17" s="2"/>
      <c r="K17" s="48"/>
      <c r="L17" s="48"/>
      <c r="M17" s="2"/>
    </row>
    <row r="18" spans="1:13" x14ac:dyDescent="0.2">
      <c r="A18" s="2"/>
      <c r="B18" s="2"/>
      <c r="C18" s="2"/>
      <c r="D18" s="2"/>
      <c r="E18" s="12"/>
      <c r="F18" s="13"/>
      <c r="G18" s="2"/>
      <c r="H18" s="2"/>
      <c r="I18" s="2"/>
      <c r="J18" s="2"/>
      <c r="K18" s="44"/>
      <c r="L18" s="45"/>
      <c r="M18" s="2"/>
    </row>
    <row r="19" spans="1:13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44"/>
      <c r="L19" s="45"/>
      <c r="M19" s="2"/>
    </row>
    <row r="20" spans="1:1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44"/>
      <c r="L20" s="45"/>
      <c r="M20" s="2"/>
    </row>
    <row r="21" spans="1:1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44"/>
      <c r="L21" s="45"/>
      <c r="M21" s="2"/>
    </row>
    <row r="22" spans="1:1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44"/>
      <c r="L22" s="45"/>
      <c r="M22" s="2"/>
    </row>
    <row r="23" spans="1:13" ht="1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49" t="s">
        <v>8</v>
      </c>
      <c r="L23" s="49"/>
      <c r="M23" s="49"/>
    </row>
    <row r="24" spans="1:1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49"/>
      <c r="L24" s="49"/>
      <c r="M24" s="49"/>
    </row>
    <row r="28" spans="1:13" ht="36.75" customHeight="1" x14ac:dyDescent="0.2">
      <c r="A28" s="14"/>
      <c r="B28" s="14"/>
      <c r="D28" s="50" t="s">
        <v>2</v>
      </c>
      <c r="E28" s="50"/>
      <c r="F28" s="50"/>
      <c r="H28" s="51" t="s">
        <v>9</v>
      </c>
      <c r="I28" s="51"/>
      <c r="J28" s="51"/>
    </row>
    <row r="29" spans="1:13" ht="37.5" customHeight="1" x14ac:dyDescent="0.25">
      <c r="A29" s="15"/>
      <c r="B29" s="15"/>
      <c r="D29" s="52" t="s">
        <v>10</v>
      </c>
      <c r="E29" s="52"/>
      <c r="F29" s="52"/>
      <c r="H29" s="53">
        <v>25</v>
      </c>
      <c r="I29" s="54"/>
      <c r="J29" s="54"/>
    </row>
    <row r="30" spans="1:13" x14ac:dyDescent="0.2">
      <c r="H30" s="16"/>
    </row>
    <row r="31" spans="1:13" ht="16.5" customHeight="1" x14ac:dyDescent="0.2">
      <c r="A31" s="55" t="s">
        <v>11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s="17" customFormat="1" ht="30" customHeight="1" x14ac:dyDescent="0.2">
      <c r="A32" s="56" t="s">
        <v>12</v>
      </c>
      <c r="B32" s="57"/>
      <c r="C32" s="57"/>
      <c r="D32" s="58" t="s">
        <v>13</v>
      </c>
      <c r="E32" s="58"/>
      <c r="F32" s="58"/>
      <c r="G32" s="58"/>
      <c r="H32" s="58"/>
      <c r="I32" s="59" t="s">
        <v>14</v>
      </c>
      <c r="J32" s="59"/>
      <c r="K32" s="59"/>
      <c r="L32" s="59"/>
      <c r="M32" s="59"/>
    </row>
    <row r="33" spans="1:13" ht="102" x14ac:dyDescent="0.2">
      <c r="A33" s="18" t="s">
        <v>15</v>
      </c>
      <c r="B33" s="18" t="s">
        <v>16</v>
      </c>
      <c r="C33" s="19" t="s">
        <v>17</v>
      </c>
      <c r="D33" s="20" t="s">
        <v>18</v>
      </c>
      <c r="E33" s="20" t="s">
        <v>19</v>
      </c>
      <c r="F33" s="20" t="s">
        <v>20</v>
      </c>
      <c r="G33" s="20" t="s">
        <v>21</v>
      </c>
      <c r="H33" s="20" t="s">
        <v>22</v>
      </c>
      <c r="I33" s="21" t="s">
        <v>18</v>
      </c>
      <c r="J33" s="21" t="s">
        <v>19</v>
      </c>
      <c r="K33" s="21" t="s">
        <v>20</v>
      </c>
      <c r="L33" s="22" t="s">
        <v>23</v>
      </c>
      <c r="M33" s="23" t="s">
        <v>24</v>
      </c>
    </row>
    <row r="34" spans="1:13" ht="18.75" customHeight="1" x14ac:dyDescent="0.2">
      <c r="A34" s="24">
        <f>($H$29*4444)/52</f>
        <v>2136.5384615384614</v>
      </c>
      <c r="B34" s="24">
        <f>A34/2.2</f>
        <v>971.15384615384608</v>
      </c>
      <c r="C34" s="25">
        <f>B34/1000</f>
        <v>0.97115384615384603</v>
      </c>
      <c r="D34" s="26">
        <f>((A34*720)/396)/240</f>
        <v>16.185897435897434</v>
      </c>
      <c r="E34" s="26">
        <f>D34*240/360</f>
        <v>10.79059829059829</v>
      </c>
      <c r="F34" s="26">
        <f>(A34/250)/2</f>
        <v>4.273076923076923</v>
      </c>
      <c r="G34" s="26">
        <f>(A34/250)/3</f>
        <v>2.8487179487179488</v>
      </c>
      <c r="H34" s="26">
        <f>(A34/250)/4</f>
        <v>2.1365384615384615</v>
      </c>
      <c r="I34" s="27">
        <f>D34/2</f>
        <v>8.0929487179487172</v>
      </c>
      <c r="J34" s="27">
        <f>E34/2</f>
        <v>5.3952991452991448</v>
      </c>
      <c r="K34" s="27">
        <f>F34/2</f>
        <v>2.1365384615384615</v>
      </c>
      <c r="L34" s="27">
        <f>G34/2</f>
        <v>1.4243589743589744</v>
      </c>
      <c r="M34" s="28">
        <f>H34/2</f>
        <v>1.0682692307692307</v>
      </c>
    </row>
    <row r="36" spans="1:13" x14ac:dyDescent="0.2">
      <c r="A36" s="29" t="s">
        <v>25</v>
      </c>
      <c r="G36" s="16"/>
    </row>
    <row r="37" spans="1:13" x14ac:dyDescent="0.2">
      <c r="A37" s="30"/>
      <c r="G37" s="16"/>
    </row>
    <row r="39" spans="1:13" ht="36.75" customHeight="1" x14ac:dyDescent="0.2">
      <c r="D39" s="50" t="s">
        <v>4</v>
      </c>
      <c r="E39" s="50"/>
      <c r="F39" s="50"/>
      <c r="H39" s="51" t="s">
        <v>26</v>
      </c>
      <c r="I39" s="51"/>
      <c r="J39" s="51"/>
    </row>
    <row r="40" spans="1:13" ht="37.5" customHeight="1" x14ac:dyDescent="0.2">
      <c r="D40" s="52" t="s">
        <v>27</v>
      </c>
      <c r="E40" s="52"/>
      <c r="F40" s="52"/>
      <c r="H40" s="53">
        <v>16</v>
      </c>
      <c r="I40" s="53"/>
      <c r="J40" s="53"/>
    </row>
    <row r="41" spans="1:13" x14ac:dyDescent="0.2">
      <c r="H41" s="16"/>
    </row>
    <row r="42" spans="1:13" ht="16.5" customHeight="1" x14ac:dyDescent="0.2">
      <c r="A42" s="55" t="s">
        <v>11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30" customHeight="1" x14ac:dyDescent="0.2">
      <c r="A43" s="56" t="s">
        <v>12</v>
      </c>
      <c r="B43" s="57"/>
      <c r="C43" s="57"/>
      <c r="D43" s="58" t="s">
        <v>13</v>
      </c>
      <c r="E43" s="58"/>
      <c r="F43" s="58"/>
      <c r="G43" s="58"/>
      <c r="H43" s="58"/>
      <c r="I43" s="59" t="s">
        <v>14</v>
      </c>
      <c r="J43" s="59"/>
      <c r="K43" s="59"/>
      <c r="L43" s="59"/>
      <c r="M43" s="59"/>
    </row>
    <row r="44" spans="1:13" ht="102" x14ac:dyDescent="0.2">
      <c r="A44" s="18" t="s">
        <v>15</v>
      </c>
      <c r="B44" s="18" t="s">
        <v>16</v>
      </c>
      <c r="C44" s="19" t="s">
        <v>17</v>
      </c>
      <c r="D44" s="20" t="s">
        <v>18</v>
      </c>
      <c r="E44" s="20" t="s">
        <v>19</v>
      </c>
      <c r="F44" s="20" t="s">
        <v>28</v>
      </c>
      <c r="G44" s="20" t="s">
        <v>29</v>
      </c>
      <c r="H44" s="20" t="s">
        <v>30</v>
      </c>
      <c r="I44" s="21" t="s">
        <v>18</v>
      </c>
      <c r="J44" s="21" t="s">
        <v>19</v>
      </c>
      <c r="K44" s="21" t="s">
        <v>28</v>
      </c>
      <c r="L44" s="31" t="s">
        <v>31</v>
      </c>
      <c r="M44" s="32" t="s">
        <v>32</v>
      </c>
    </row>
    <row r="45" spans="1:13" ht="18" x14ac:dyDescent="0.2">
      <c r="A45" s="24">
        <f>(H40*250)*0.69</f>
        <v>2760</v>
      </c>
      <c r="B45" s="24">
        <f>A45/2.2</f>
        <v>1254.5454545454545</v>
      </c>
      <c r="C45" s="25">
        <f>B45/1000</f>
        <v>1.2545454545454544</v>
      </c>
      <c r="D45" s="26">
        <f>((A45*720)/396)/240</f>
        <v>20.90909090909091</v>
      </c>
      <c r="E45" s="26">
        <f>D45*240/360</f>
        <v>13.939393939393939</v>
      </c>
      <c r="F45" s="26">
        <f>(A45/250)/2</f>
        <v>5.52</v>
      </c>
      <c r="G45" s="26">
        <f>(A45/250)/3</f>
        <v>3.6799999999999997</v>
      </c>
      <c r="H45" s="26">
        <f>(A45/250)/4</f>
        <v>2.76</v>
      </c>
      <c r="I45" s="27">
        <f>D45/2</f>
        <v>10.454545454545455</v>
      </c>
      <c r="J45" s="27">
        <f>E45/2</f>
        <v>6.9696969696969697</v>
      </c>
      <c r="K45" s="27">
        <f>F45/2</f>
        <v>2.76</v>
      </c>
      <c r="L45" s="27">
        <f>G45/2</f>
        <v>1.8399999999999999</v>
      </c>
      <c r="M45" s="33">
        <f>H45/2</f>
        <v>1.38</v>
      </c>
    </row>
    <row r="47" spans="1:13" x14ac:dyDescent="0.2">
      <c r="A47" s="29" t="s">
        <v>25</v>
      </c>
      <c r="G47" s="16"/>
    </row>
    <row r="48" spans="1:13" x14ac:dyDescent="0.2">
      <c r="A48" s="30"/>
      <c r="G48" s="16"/>
    </row>
    <row r="49" spans="1:15" ht="36.75" customHeight="1" x14ac:dyDescent="0.2">
      <c r="D49" s="50" t="s">
        <v>6</v>
      </c>
      <c r="E49" s="50"/>
      <c r="F49" s="50"/>
      <c r="G49" s="34"/>
      <c r="H49" s="51" t="s">
        <v>33</v>
      </c>
      <c r="I49" s="60"/>
      <c r="J49" s="60"/>
      <c r="K49" s="35"/>
      <c r="L49" s="36"/>
      <c r="M49" s="35"/>
      <c r="N49" s="35"/>
      <c r="O49" s="35"/>
    </row>
    <row r="50" spans="1:15" ht="37.5" customHeight="1" x14ac:dyDescent="0.2">
      <c r="A50" s="29"/>
      <c r="D50" s="52" t="s">
        <v>34</v>
      </c>
      <c r="E50" s="52"/>
      <c r="F50" s="52"/>
      <c r="G50" s="37"/>
      <c r="H50" s="61">
        <v>25000</v>
      </c>
      <c r="I50" s="62"/>
      <c r="J50" s="62"/>
      <c r="K50" s="38"/>
      <c r="L50" s="39"/>
      <c r="M50" s="38"/>
      <c r="N50" s="38"/>
      <c r="O50" s="38"/>
    </row>
    <row r="51" spans="1:15" x14ac:dyDescent="0.2">
      <c r="H51" s="16"/>
    </row>
    <row r="52" spans="1:15" ht="16.5" customHeight="1" x14ac:dyDescent="0.2">
      <c r="A52" s="55" t="s">
        <v>11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5" ht="80.25" customHeight="1" x14ac:dyDescent="0.2">
      <c r="A53" s="40" t="s">
        <v>35</v>
      </c>
      <c r="B53" s="41" t="s">
        <v>36</v>
      </c>
      <c r="C53" s="58" t="s">
        <v>13</v>
      </c>
      <c r="D53" s="58"/>
      <c r="E53" s="58"/>
      <c r="F53" s="58"/>
      <c r="G53" s="58"/>
      <c r="H53" s="59" t="s">
        <v>14</v>
      </c>
      <c r="I53" s="59"/>
      <c r="J53" s="59"/>
      <c r="K53" s="59"/>
      <c r="L53" s="59"/>
    </row>
    <row r="54" spans="1:15" ht="120" customHeight="1" x14ac:dyDescent="0.2">
      <c r="A54" s="42" t="s">
        <v>37</v>
      </c>
      <c r="B54" s="43" t="s">
        <v>38</v>
      </c>
      <c r="C54" s="20" t="s">
        <v>18</v>
      </c>
      <c r="D54" s="20" t="s">
        <v>19</v>
      </c>
      <c r="E54" s="20" t="s">
        <v>28</v>
      </c>
      <c r="F54" s="20" t="s">
        <v>29</v>
      </c>
      <c r="G54" s="20" t="s">
        <v>30</v>
      </c>
      <c r="H54" s="21" t="s">
        <v>18</v>
      </c>
      <c r="I54" s="21" t="s">
        <v>19</v>
      </c>
      <c r="J54" s="21" t="s">
        <v>28</v>
      </c>
      <c r="K54" s="22" t="s">
        <v>29</v>
      </c>
      <c r="L54" s="23" t="s">
        <v>32</v>
      </c>
    </row>
    <row r="55" spans="1:15" ht="18" x14ac:dyDescent="0.2">
      <c r="A55" s="24">
        <f>$H$50/10.764</f>
        <v>2322.5566703827576</v>
      </c>
      <c r="B55" s="24">
        <f>$A$55*2</f>
        <v>4645.1133407655152</v>
      </c>
      <c r="C55" s="26">
        <f>($B$55)/240</f>
        <v>19.354638919856313</v>
      </c>
      <c r="D55" s="26">
        <f>($B$55)/360</f>
        <v>12.903092613237542</v>
      </c>
      <c r="E55" s="26">
        <f>($B$55/720)/2</f>
        <v>3.2257731533093854</v>
      </c>
      <c r="F55" s="26">
        <f>($B$55/720)/3</f>
        <v>2.1505154355395901</v>
      </c>
      <c r="G55" s="26">
        <f>($B$55/720)/4</f>
        <v>1.6128865766546927</v>
      </c>
      <c r="H55" s="27">
        <f>$C$55/2</f>
        <v>9.6773194599281567</v>
      </c>
      <c r="I55" s="27">
        <f>$D$55/2</f>
        <v>6.4515463066187708</v>
      </c>
      <c r="J55" s="27">
        <f>$E$55/2</f>
        <v>1.6128865766546927</v>
      </c>
      <c r="K55" s="27">
        <f>$F$55/2</f>
        <v>1.0752577177697951</v>
      </c>
      <c r="L55" s="33">
        <f>$G$55/2</f>
        <v>0.80644328832734635</v>
      </c>
    </row>
    <row r="56" spans="1:15" x14ac:dyDescent="0.2">
      <c r="G56" s="16"/>
    </row>
    <row r="57" spans="1:15" x14ac:dyDescent="0.2">
      <c r="A57" s="29" t="s">
        <v>25</v>
      </c>
      <c r="G57" s="16"/>
    </row>
    <row r="58" spans="1:15" x14ac:dyDescent="0.2">
      <c r="G58" s="16"/>
    </row>
  </sheetData>
  <sheetProtection sheet="1" objects="1" scenarios="1"/>
  <mergeCells count="31">
    <mergeCell ref="C53:G53"/>
    <mergeCell ref="H53:L53"/>
    <mergeCell ref="D40:F40"/>
    <mergeCell ref="H40:J40"/>
    <mergeCell ref="A42:M42"/>
    <mergeCell ref="A43:C43"/>
    <mergeCell ref="D43:H43"/>
    <mergeCell ref="I43:M43"/>
    <mergeCell ref="D49:F49"/>
    <mergeCell ref="H49:J49"/>
    <mergeCell ref="D50:F50"/>
    <mergeCell ref="H50:J50"/>
    <mergeCell ref="A52:L52"/>
    <mergeCell ref="A31:M31"/>
    <mergeCell ref="A32:C32"/>
    <mergeCell ref="D32:H32"/>
    <mergeCell ref="I32:M32"/>
    <mergeCell ref="D39:F39"/>
    <mergeCell ref="H39:J39"/>
    <mergeCell ref="K22:L22"/>
    <mergeCell ref="K23:M24"/>
    <mergeCell ref="D28:F28"/>
    <mergeCell ref="H28:J28"/>
    <mergeCell ref="D29:F29"/>
    <mergeCell ref="H29:J29"/>
    <mergeCell ref="K21:L21"/>
    <mergeCell ref="A7:M9"/>
    <mergeCell ref="K17:L17"/>
    <mergeCell ref="K18:L18"/>
    <mergeCell ref="K19:L19"/>
    <mergeCell ref="K20:L20"/>
  </mergeCells>
  <hyperlinks>
    <hyperlink ref="E15" location="'Magasins d''alimentation'!G36" display="OPTION 1" xr:uid="{C6E8F406-CC9C-4B0C-ADCF-ACF9E94C73A0}"/>
    <hyperlink ref="E17" location="'Magasins d''alimentation'!G57" display="OPTION 3" xr:uid="{24CDEE8D-A960-44D0-B3F9-6FDAD727F496}"/>
    <hyperlink ref="E16" location="'Magasins d''alimentation'!G47" display="OPTION 2" xr:uid="{8361F53E-4720-4D27-AE82-545CDB82CB2E}"/>
    <hyperlink ref="A36" location="'Magasins d''alimentation'!A1" display="Retour au menu" xr:uid="{AF133DF9-A514-42E2-8C95-1EDA7948BCA3}"/>
    <hyperlink ref="A47" location="'Magasins d''alimentation'!A1" display="Retour au menu" xr:uid="{2A235AF1-F894-4899-8819-C6F49A83E57A}"/>
    <hyperlink ref="A57" location="'Magasins d''alimentation'!A1" display="Retour au menu" xr:uid="{0058F164-EBF0-4F7C-8A77-C9FC7B7BB5FE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7b63-7a4c-4c1d-a0ac-1bbce5169ce0">
      <Terms xmlns="http://schemas.microsoft.com/office/infopath/2007/PartnerControls"/>
    </lcf76f155ced4ddcb4097134ff3c332f>
    <TaxCatchAll xmlns="2c365225-a1d7-48c0-9aef-990f2cebee78" xsi:nil="true"/>
    <SharedWithUsers xmlns="2c365225-a1d7-48c0-9aef-990f2cebee78">
      <UserInfo>
        <DisplayName>Emilie Girard</DisplayName>
        <AccountId>32</AccountId>
        <AccountType/>
      </UserInfo>
    </SharedWithUsers>
    <TaxKeywordTaxHTField xmlns="2c365225-a1d7-48c0-9aef-990f2cebee78">
      <Terms xmlns="http://schemas.microsoft.com/office/infopath/2007/PartnerControls"/>
    </TaxKeywordTaxHTField>
    <CitoyenOptimum xmlns="89d57b63-7a4c-4c1d-a0ac-1bbce5169ce0">
      <UserInfo>
        <DisplayName/>
        <AccountId xsi:nil="true"/>
        <AccountType/>
      </UserInfo>
    </CitoyenOptimu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FED1F3A6CF0943AE3EA3570FB32204" ma:contentTypeVersion="20" ma:contentTypeDescription="Crée un document." ma:contentTypeScope="" ma:versionID="5cbe5d7ae9cd79efeb87ba44a51e056f">
  <xsd:schema xmlns:xsd="http://www.w3.org/2001/XMLSchema" xmlns:xs="http://www.w3.org/2001/XMLSchema" xmlns:p="http://schemas.microsoft.com/office/2006/metadata/properties" xmlns:ns2="89d57b63-7a4c-4c1d-a0ac-1bbce5169ce0" xmlns:ns3="2c365225-a1d7-48c0-9aef-990f2cebee78" targetNamespace="http://schemas.microsoft.com/office/2006/metadata/properties" ma:root="true" ma:fieldsID="9f3e793fd916d0667872312a8a1ecd72" ns2:_="" ns3:_="">
    <xsd:import namespace="89d57b63-7a4c-4c1d-a0ac-1bbce5169ce0"/>
    <xsd:import namespace="2c365225-a1d7-48c0-9aef-990f2cebe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CitoyenOptimum" minOccurs="0"/>
                <xsd:element ref="ns2:lcf76f155ced4ddcb4097134ff3c332f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7b63-7a4c-4c1d-a0ac-1bbce5169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CitoyenOptimum" ma:index="21" nillable="true" ma:displayName="Citoyen Optimum" ma:description="1e document de proposition stratégie RP" ma:format="Dropdown" ma:list="UserInfo" ma:SharePointGroup="0" ma:internalName="CitoyenOptimu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3d37a64-7a81-453b-8f05-aac9d02acd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65225-a1d7-48c0-9aef-990f2cebe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8c25b8e-dcd9-4a08-96e2-38fbd10b34cd}" ma:internalName="TaxCatchAll" ma:showField="CatchAllData" ma:web="2c365225-a1d7-48c0-9aef-990f2cebe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6" nillable="true" ma:taxonomy="true" ma:internalName="TaxKeywordTaxHTField" ma:taxonomyFieldName="TaxKeyword" ma:displayName="Mots clés d’entreprise" ma:fieldId="{23f27201-bee3-471e-b2e7-b64fd8b7ca38}" ma:taxonomyMulti="true" ma:sspId="f3d37a64-7a81-453b-8f05-aac9d02acde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27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82816-B1A2-4CDA-B3A8-B5BD11226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3F320-6E38-44EA-AE47-96CC52084A04}">
  <ds:schemaRefs>
    <ds:schemaRef ds:uri="http://schemas.microsoft.com/office/infopath/2007/PartnerControls"/>
    <ds:schemaRef ds:uri="http://schemas.microsoft.com/office/2006/documentManagement/types"/>
    <ds:schemaRef ds:uri="5b2ec213-35a5-44a6-a658-c7d913065e89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255ccc48-c725-4253-acb8-dda3420f718c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C86A2C8-1E50-40C0-8849-47FF0F73D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Magasins d'alimentation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Denomme</dc:creator>
  <cp:keywords/>
  <dc:description/>
  <cp:lastModifiedBy>Emilie Girard</cp:lastModifiedBy>
  <cp:revision/>
  <dcterms:created xsi:type="dcterms:W3CDTF">2022-10-06T13:22:37Z</dcterms:created>
  <dcterms:modified xsi:type="dcterms:W3CDTF">2022-10-07T17:41:51Z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0x01010018FED1F3A6CF0943AE3EA3570FB32204</vt:lpwstr>
  </property>
  <property fmtid="{D5CDD505-2E9C-101B-9397-08002B2CF9AE}" pid="3" name="MediaServiceImageTags">
    <vt:lpwstr/>
  </property>
</Properties>
</file>