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ssier DIA\Économie circulaire\Feuilles de route régionale\_Trousse_Feuille_route_regionale\_OUTILS_dossier Vero-MC\Finaux_revises\"/>
    </mc:Choice>
  </mc:AlternateContent>
  <xr:revisionPtr revIDLastSave="0" documentId="13_ncr:1_{918AB138-9EDD-4B15-B962-B708258A2458}" xr6:coauthVersionLast="47" xr6:coauthVersionMax="47" xr10:uidLastSave="{00000000-0000-0000-0000-000000000000}"/>
  <bookViews>
    <workbookView xWindow="-120" yWindow="-120" windowWidth="29040" windowHeight="15840" xr2:uid="{D18E2D01-EDDE-B445-9F51-85CBD44D48A8}"/>
  </bookViews>
  <sheets>
    <sheet name="Tableau de bord" sheetId="6" r:id="rId1"/>
    <sheet name="Étape 1" sheetId="1" r:id="rId2"/>
    <sheet name="Étape 2" sheetId="8" r:id="rId3"/>
    <sheet name="Étape 3" sheetId="9" r:id="rId4"/>
    <sheet name="Étape 4" sheetId="10" r:id="rId5"/>
    <sheet name="Étape 5" sheetId="11" r:id="rId6"/>
  </sheets>
  <definedNames>
    <definedName name="_xlnm.Print_Area" localSheetId="1">'Étape 1'!$A$1:$CU$30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1" l="1"/>
  <c r="N10" i="11"/>
  <c r="O10" i="11" s="1"/>
  <c r="P10" i="11" s="1"/>
  <c r="N9" i="11"/>
  <c r="M9" i="11"/>
  <c r="M8" i="11"/>
  <c r="M7" i="11"/>
  <c r="N7" i="11" l="1"/>
  <c r="N8" i="11"/>
  <c r="O8" i="11"/>
  <c r="P9" i="11"/>
  <c r="P7" i="11"/>
  <c r="Q10" i="11"/>
  <c r="P8" i="11"/>
  <c r="O9" i="11"/>
  <c r="O7" i="11"/>
  <c r="E9" i="11"/>
  <c r="E19" i="10"/>
  <c r="E8" i="10" s="1"/>
  <c r="E21" i="8"/>
  <c r="E8" i="8" s="1"/>
  <c r="E19" i="9"/>
  <c r="E8" i="9" s="1"/>
  <c r="E23" i="1"/>
  <c r="B7" i="1" s="1"/>
  <c r="M9" i="9"/>
  <c r="H13" i="9"/>
  <c r="H14" i="9"/>
  <c r="H15" i="9"/>
  <c r="H16" i="9"/>
  <c r="H17" i="9"/>
  <c r="H18" i="9"/>
  <c r="H12" i="9"/>
  <c r="M9" i="8"/>
  <c r="H13" i="8"/>
  <c r="H14" i="8"/>
  <c r="H15" i="8"/>
  <c r="H16" i="8"/>
  <c r="H17" i="8"/>
  <c r="H18" i="8"/>
  <c r="H19" i="8"/>
  <c r="H20" i="8"/>
  <c r="H12" i="8"/>
  <c r="H13" i="1"/>
  <c r="H14" i="1"/>
  <c r="H15" i="1"/>
  <c r="H16" i="1"/>
  <c r="H17" i="1"/>
  <c r="H18" i="1"/>
  <c r="H19" i="1"/>
  <c r="H20" i="1"/>
  <c r="H21" i="1"/>
  <c r="H22" i="1"/>
  <c r="H12" i="1"/>
  <c r="M9" i="1"/>
  <c r="H13" i="11"/>
  <c r="H14" i="11"/>
  <c r="H15" i="11"/>
  <c r="H16" i="11"/>
  <c r="H12" i="11"/>
  <c r="H13" i="10"/>
  <c r="H14" i="10"/>
  <c r="H15" i="10"/>
  <c r="H16" i="10"/>
  <c r="H17" i="10"/>
  <c r="H18" i="10"/>
  <c r="H12" i="10"/>
  <c r="M9" i="10"/>
  <c r="L23" i="11"/>
  <c r="L22" i="11"/>
  <c r="L16" i="11"/>
  <c r="K16" i="11" s="1"/>
  <c r="G16" i="11"/>
  <c r="L15" i="11"/>
  <c r="K15" i="11" s="1"/>
  <c r="G15" i="11"/>
  <c r="L14" i="11"/>
  <c r="J14" i="11" s="1"/>
  <c r="G14" i="11"/>
  <c r="L13" i="11"/>
  <c r="K13" i="11" s="1"/>
  <c r="G13" i="11"/>
  <c r="L12" i="11"/>
  <c r="K12" i="11" s="1"/>
  <c r="G12" i="11"/>
  <c r="L23" i="10"/>
  <c r="L22" i="10"/>
  <c r="L18" i="10"/>
  <c r="K18" i="10" s="1"/>
  <c r="G18" i="10"/>
  <c r="L17" i="10"/>
  <c r="K17" i="10" s="1"/>
  <c r="G17" i="10"/>
  <c r="L16" i="10"/>
  <c r="J16" i="10" s="1"/>
  <c r="G16" i="10"/>
  <c r="L15" i="10"/>
  <c r="K15" i="10" s="1"/>
  <c r="G15" i="10"/>
  <c r="L14" i="10"/>
  <c r="K14" i="10" s="1"/>
  <c r="G14" i="10"/>
  <c r="L13" i="10"/>
  <c r="J13" i="10" s="1"/>
  <c r="G13" i="10"/>
  <c r="L12" i="10"/>
  <c r="K12" i="10" s="1"/>
  <c r="G12" i="10"/>
  <c r="N10" i="10"/>
  <c r="O10" i="10" s="1"/>
  <c r="O8" i="10" s="1"/>
  <c r="M8" i="10"/>
  <c r="M7" i="10"/>
  <c r="L13" i="9"/>
  <c r="K13" i="9" s="1"/>
  <c r="L14" i="9"/>
  <c r="K14" i="9" s="1"/>
  <c r="L15" i="9"/>
  <c r="K15" i="9" s="1"/>
  <c r="L16" i="9"/>
  <c r="K16" i="9" s="1"/>
  <c r="L17" i="9"/>
  <c r="K17" i="9" s="1"/>
  <c r="L18" i="9"/>
  <c r="K18" i="9" s="1"/>
  <c r="L12" i="9"/>
  <c r="J12" i="9" s="1"/>
  <c r="L13" i="8"/>
  <c r="K13" i="8" s="1"/>
  <c r="L14" i="8"/>
  <c r="J14" i="8" s="1"/>
  <c r="L15" i="8"/>
  <c r="K15" i="8" s="1"/>
  <c r="L16" i="8"/>
  <c r="K16" i="8" s="1"/>
  <c r="L17" i="8"/>
  <c r="K17" i="8" s="1"/>
  <c r="L18" i="8"/>
  <c r="K18" i="8" s="1"/>
  <c r="L19" i="8"/>
  <c r="K19" i="8" s="1"/>
  <c r="L20" i="8"/>
  <c r="K20" i="8" s="1"/>
  <c r="L12" i="8"/>
  <c r="K12" i="8" s="1"/>
  <c r="L13" i="1"/>
  <c r="K13" i="1" s="1"/>
  <c r="L14" i="1"/>
  <c r="K14" i="1" s="1"/>
  <c r="L15" i="1"/>
  <c r="K15" i="1" s="1"/>
  <c r="L16" i="1"/>
  <c r="K16" i="1" s="1"/>
  <c r="L17" i="1"/>
  <c r="J17" i="1" s="1"/>
  <c r="L18" i="1"/>
  <c r="K18" i="1" s="1"/>
  <c r="L19" i="1"/>
  <c r="K19" i="1" s="1"/>
  <c r="L20" i="1"/>
  <c r="K20" i="1" s="1"/>
  <c r="L21" i="1"/>
  <c r="K21" i="1" s="1"/>
  <c r="K22" i="1"/>
  <c r="L12" i="1"/>
  <c r="K12" i="1" s="1"/>
  <c r="G18" i="9"/>
  <c r="G17" i="9"/>
  <c r="G16" i="9"/>
  <c r="G15" i="9"/>
  <c r="G14" i="9"/>
  <c r="G13" i="9"/>
  <c r="G12" i="9"/>
  <c r="N10" i="9"/>
  <c r="N8" i="9" s="1"/>
  <c r="M8" i="9"/>
  <c r="M7" i="9"/>
  <c r="L25" i="8"/>
  <c r="L22" i="8"/>
  <c r="G20" i="8"/>
  <c r="G19" i="8"/>
  <c r="G18" i="8"/>
  <c r="G17" i="8"/>
  <c r="G16" i="8"/>
  <c r="G15" i="8"/>
  <c r="G14" i="8"/>
  <c r="G13" i="8"/>
  <c r="G12" i="8"/>
  <c r="N10" i="8"/>
  <c r="O10" i="8" s="1"/>
  <c r="O7" i="8" s="1"/>
  <c r="M8" i="8"/>
  <c r="M7" i="8"/>
  <c r="G20" i="1"/>
  <c r="G17" i="1"/>
  <c r="G12" i="1"/>
  <c r="N10" i="1"/>
  <c r="N8" i="1" s="1"/>
  <c r="M7" i="1"/>
  <c r="G14" i="1"/>
  <c r="G15" i="1"/>
  <c r="G16" i="1"/>
  <c r="G18" i="1"/>
  <c r="G19" i="1"/>
  <c r="G21" i="1"/>
  <c r="G22" i="1"/>
  <c r="G13" i="1"/>
  <c r="M8" i="1"/>
  <c r="J20" i="1" l="1"/>
  <c r="Q9" i="11"/>
  <c r="Q7" i="11"/>
  <c r="R10" i="11"/>
  <c r="Q8" i="11"/>
  <c r="J15" i="9"/>
  <c r="J12" i="10"/>
  <c r="J20" i="8"/>
  <c r="K12" i="9"/>
  <c r="J15" i="10"/>
  <c r="N9" i="9"/>
  <c r="J14" i="9"/>
  <c r="K14" i="8"/>
  <c r="K17" i="1"/>
  <c r="J12" i="1"/>
  <c r="O9" i="10"/>
  <c r="K16" i="10"/>
  <c r="N9" i="10"/>
  <c r="N8" i="10"/>
  <c r="K13" i="10"/>
  <c r="O10" i="9"/>
  <c r="O9" i="8"/>
  <c r="N9" i="8"/>
  <c r="N9" i="1"/>
  <c r="K14" i="11"/>
  <c r="N7" i="10"/>
  <c r="J18" i="10"/>
  <c r="J13" i="11"/>
  <c r="J16" i="11"/>
  <c r="J12" i="11"/>
  <c r="J15" i="11"/>
  <c r="J14" i="10"/>
  <c r="J17" i="10"/>
  <c r="O7" i="10"/>
  <c r="P10" i="10"/>
  <c r="P9" i="10" s="1"/>
  <c r="J18" i="9"/>
  <c r="J17" i="9"/>
  <c r="J13" i="9"/>
  <c r="J16" i="9"/>
  <c r="N7" i="9"/>
  <c r="J17" i="8"/>
  <c r="J16" i="8"/>
  <c r="J19" i="8"/>
  <c r="J13" i="8"/>
  <c r="N7" i="8"/>
  <c r="J12" i="8"/>
  <c r="N8" i="8"/>
  <c r="J15" i="8"/>
  <c r="P10" i="8"/>
  <c r="P9" i="8" s="1"/>
  <c r="O8" i="8"/>
  <c r="J18" i="8"/>
  <c r="N7" i="1"/>
  <c r="O10" i="1"/>
  <c r="O9" i="1" s="1"/>
  <c r="J18" i="1"/>
  <c r="J21" i="1"/>
  <c r="J19" i="1"/>
  <c r="J16" i="1"/>
  <c r="J13" i="1"/>
  <c r="J15" i="1"/>
  <c r="J22" i="1"/>
  <c r="J14" i="1"/>
  <c r="R8" i="11" l="1"/>
  <c r="S10" i="11"/>
  <c r="R9" i="11"/>
  <c r="R7" i="11"/>
  <c r="O8" i="9"/>
  <c r="O9" i="9"/>
  <c r="O7" i="9"/>
  <c r="P10" i="9"/>
  <c r="P9" i="9" s="1"/>
  <c r="Q10" i="10"/>
  <c r="Q9" i="10" s="1"/>
  <c r="P8" i="10"/>
  <c r="P7" i="10"/>
  <c r="Q10" i="8"/>
  <c r="Q9" i="8" s="1"/>
  <c r="P8" i="8"/>
  <c r="P7" i="8"/>
  <c r="P10" i="1"/>
  <c r="P9" i="1" s="1"/>
  <c r="O8" i="1"/>
  <c r="O7" i="1"/>
  <c r="Q10" i="9" l="1"/>
  <c r="Q9" i="9" s="1"/>
  <c r="T10" i="11"/>
  <c r="S8" i="11"/>
  <c r="S9" i="11"/>
  <c r="S7" i="11"/>
  <c r="P7" i="9"/>
  <c r="P8" i="9"/>
  <c r="R10" i="10"/>
  <c r="R9" i="10" s="1"/>
  <c r="Q8" i="10"/>
  <c r="Q7" i="10"/>
  <c r="R10" i="9"/>
  <c r="R9" i="9" s="1"/>
  <c r="Q8" i="9"/>
  <c r="Q7" i="9"/>
  <c r="R10" i="8"/>
  <c r="R9" i="8" s="1"/>
  <c r="Q7" i="8"/>
  <c r="Q8" i="8"/>
  <c r="P8" i="1"/>
  <c r="P7" i="1"/>
  <c r="Q10" i="1"/>
  <c r="Q9" i="1" s="1"/>
  <c r="U10" i="11" l="1"/>
  <c r="T8" i="11"/>
  <c r="T9" i="11"/>
  <c r="T7" i="11"/>
  <c r="S10" i="10"/>
  <c r="S9" i="10" s="1"/>
  <c r="R8" i="10"/>
  <c r="R7" i="10"/>
  <c r="R8" i="9"/>
  <c r="R7" i="9"/>
  <c r="S10" i="9"/>
  <c r="S9" i="9" s="1"/>
  <c r="R7" i="8"/>
  <c r="S10" i="8"/>
  <c r="S9" i="8" s="1"/>
  <c r="R8" i="8"/>
  <c r="Q8" i="1"/>
  <c r="R10" i="1"/>
  <c r="R9" i="1" s="1"/>
  <c r="Q7" i="1"/>
  <c r="U9" i="11" l="1"/>
  <c r="U7" i="11"/>
  <c r="V10" i="11"/>
  <c r="U8" i="11"/>
  <c r="T10" i="10"/>
  <c r="T9" i="10" s="1"/>
  <c r="S8" i="10"/>
  <c r="S7" i="10"/>
  <c r="T10" i="9"/>
  <c r="T9" i="9" s="1"/>
  <c r="S8" i="9"/>
  <c r="S7" i="9"/>
  <c r="S8" i="8"/>
  <c r="S7" i="8"/>
  <c r="T10" i="8"/>
  <c r="T9" i="8" s="1"/>
  <c r="S10" i="1"/>
  <c r="S9" i="1" s="1"/>
  <c r="R8" i="1"/>
  <c r="R7" i="1"/>
  <c r="V9" i="11" l="1"/>
  <c r="V7" i="11"/>
  <c r="W10" i="11"/>
  <c r="V8" i="11"/>
  <c r="T8" i="10"/>
  <c r="U10" i="10"/>
  <c r="U9" i="10" s="1"/>
  <c r="T7" i="10"/>
  <c r="T7" i="9"/>
  <c r="U10" i="9"/>
  <c r="U9" i="9" s="1"/>
  <c r="T8" i="9"/>
  <c r="U10" i="8"/>
  <c r="U9" i="8" s="1"/>
  <c r="T7" i="8"/>
  <c r="T8" i="8"/>
  <c r="T10" i="1"/>
  <c r="T9" i="1" s="1"/>
  <c r="S7" i="1"/>
  <c r="S8" i="1"/>
  <c r="W9" i="11" l="1"/>
  <c r="W7" i="11"/>
  <c r="X10" i="11"/>
  <c r="W8" i="11"/>
  <c r="U7" i="10"/>
  <c r="V10" i="10"/>
  <c r="V9" i="10" s="1"/>
  <c r="U8" i="10"/>
  <c r="V10" i="9"/>
  <c r="V9" i="9" s="1"/>
  <c r="U8" i="9"/>
  <c r="U7" i="9"/>
  <c r="V10" i="8"/>
  <c r="V9" i="8" s="1"/>
  <c r="U8" i="8"/>
  <c r="U7" i="8"/>
  <c r="U10" i="1"/>
  <c r="U9" i="1" s="1"/>
  <c r="T7" i="1"/>
  <c r="T8" i="1"/>
  <c r="X8" i="11" l="1"/>
  <c r="Y10" i="11"/>
  <c r="X7" i="11"/>
  <c r="X9" i="11"/>
  <c r="W10" i="10"/>
  <c r="W9" i="10" s="1"/>
  <c r="V7" i="10"/>
  <c r="V8" i="10"/>
  <c r="W10" i="9"/>
  <c r="W9" i="9" s="1"/>
  <c r="V8" i="9"/>
  <c r="V7" i="9"/>
  <c r="V7" i="8"/>
  <c r="W10" i="8"/>
  <c r="W9" i="8" s="1"/>
  <c r="V8" i="8"/>
  <c r="V10" i="1"/>
  <c r="V9" i="1" s="1"/>
  <c r="U7" i="1"/>
  <c r="U8" i="1"/>
  <c r="Z10" i="11" l="1"/>
  <c r="Y8" i="11"/>
  <c r="Y9" i="11"/>
  <c r="Y7" i="11"/>
  <c r="X10" i="10"/>
  <c r="X9" i="10" s="1"/>
  <c r="W8" i="10"/>
  <c r="W7" i="10"/>
  <c r="X10" i="9"/>
  <c r="X9" i="9" s="1"/>
  <c r="W8" i="9"/>
  <c r="W7" i="9"/>
  <c r="W8" i="8"/>
  <c r="W7" i="8"/>
  <c r="X10" i="8"/>
  <c r="X9" i="8" s="1"/>
  <c r="W10" i="1"/>
  <c r="W9" i="1" s="1"/>
  <c r="V8" i="1"/>
  <c r="V7" i="1"/>
  <c r="AA10" i="11" l="1"/>
  <c r="Z8" i="11"/>
  <c r="Z9" i="11"/>
  <c r="Z7" i="11"/>
  <c r="Y10" i="10"/>
  <c r="Y9" i="10" s="1"/>
  <c r="X8" i="10"/>
  <c r="X7" i="10"/>
  <c r="X7" i="9"/>
  <c r="X8" i="9"/>
  <c r="Y10" i="9"/>
  <c r="Y9" i="9" s="1"/>
  <c r="X7" i="8"/>
  <c r="Y10" i="8"/>
  <c r="Y9" i="8" s="1"/>
  <c r="X8" i="8"/>
  <c r="X10" i="1"/>
  <c r="X9" i="1" s="1"/>
  <c r="W8" i="1"/>
  <c r="W7" i="1"/>
  <c r="AA7" i="11" l="1"/>
  <c r="AA9" i="11"/>
  <c r="AA8" i="11"/>
  <c r="AB10" i="11"/>
  <c r="Z10" i="10"/>
  <c r="Z9" i="10" s="1"/>
  <c r="Y8" i="10"/>
  <c r="Y7" i="10"/>
  <c r="Y7" i="9"/>
  <c r="Y8" i="9"/>
  <c r="Z10" i="9"/>
  <c r="Z9" i="9" s="1"/>
  <c r="Z10" i="8"/>
  <c r="Z9" i="8" s="1"/>
  <c r="Y8" i="8"/>
  <c r="Y7" i="8"/>
  <c r="Y10" i="1"/>
  <c r="Y9" i="1" s="1"/>
  <c r="X8" i="1"/>
  <c r="X7" i="1"/>
  <c r="AB9" i="11" l="1"/>
  <c r="AB7" i="11"/>
  <c r="AC10" i="11"/>
  <c r="AB8" i="11"/>
  <c r="Z8" i="10"/>
  <c r="AA10" i="10"/>
  <c r="AA9" i="10" s="1"/>
  <c r="Z7" i="10"/>
  <c r="Z7" i="9"/>
  <c r="Z8" i="9"/>
  <c r="AA10" i="9"/>
  <c r="AA9" i="9" s="1"/>
  <c r="AA10" i="8"/>
  <c r="AA9" i="8" s="1"/>
  <c r="Z8" i="8"/>
  <c r="Z7" i="8"/>
  <c r="Z10" i="1"/>
  <c r="Z9" i="1" s="1"/>
  <c r="Y7" i="1"/>
  <c r="Y8" i="1"/>
  <c r="AC9" i="11" l="1"/>
  <c r="AC7" i="11"/>
  <c r="AD10" i="11"/>
  <c r="AC8" i="11"/>
  <c r="AA7" i="10"/>
  <c r="AA8" i="10"/>
  <c r="AB10" i="10"/>
  <c r="AB9" i="10" s="1"/>
  <c r="AB10" i="9"/>
  <c r="AB9" i="9" s="1"/>
  <c r="AA8" i="9"/>
  <c r="AA7" i="9"/>
  <c r="AB10" i="8"/>
  <c r="AB9" i="8" s="1"/>
  <c r="AA8" i="8"/>
  <c r="AA7" i="8"/>
  <c r="AA10" i="1"/>
  <c r="AA9" i="1" s="1"/>
  <c r="Z7" i="1"/>
  <c r="Z8" i="1"/>
  <c r="AE10" i="11" l="1"/>
  <c r="AD8" i="11"/>
  <c r="AD9" i="11"/>
  <c r="AD7" i="11"/>
  <c r="AC10" i="10"/>
  <c r="AC9" i="10" s="1"/>
  <c r="AB8" i="10"/>
  <c r="AB7" i="10"/>
  <c r="AC10" i="9"/>
  <c r="AC9" i="9" s="1"/>
  <c r="AB8" i="9"/>
  <c r="AB7" i="9"/>
  <c r="AC10" i="8"/>
  <c r="AC9" i="8" s="1"/>
  <c r="AB7" i="8"/>
  <c r="AB8" i="8"/>
  <c r="AB10" i="1"/>
  <c r="AB9" i="1" s="1"/>
  <c r="AA7" i="1"/>
  <c r="AA8" i="1"/>
  <c r="AF10" i="11" l="1"/>
  <c r="AE8" i="11"/>
  <c r="AE9" i="11"/>
  <c r="AE7" i="11"/>
  <c r="AD10" i="10"/>
  <c r="AD9" i="10" s="1"/>
  <c r="AC8" i="10"/>
  <c r="AC7" i="10"/>
  <c r="AD10" i="9"/>
  <c r="AD9" i="9" s="1"/>
  <c r="AC8" i="9"/>
  <c r="AC7" i="9"/>
  <c r="AC8" i="8"/>
  <c r="AC7" i="8"/>
  <c r="AD10" i="8"/>
  <c r="AD9" i="8" s="1"/>
  <c r="AC10" i="1"/>
  <c r="AC9" i="1" s="1"/>
  <c r="AB7" i="1"/>
  <c r="AB8" i="1"/>
  <c r="AG10" i="11" l="1"/>
  <c r="AF8" i="11"/>
  <c r="AF9" i="11"/>
  <c r="AF7" i="11"/>
  <c r="AE10" i="10"/>
  <c r="AE9" i="10" s="1"/>
  <c r="AD8" i="10"/>
  <c r="AD7" i="10"/>
  <c r="AE10" i="9"/>
  <c r="AE9" i="9" s="1"/>
  <c r="AD7" i="9"/>
  <c r="AD8" i="9"/>
  <c r="AD7" i="8"/>
  <c r="AD8" i="8"/>
  <c r="AE10" i="8"/>
  <c r="AE9" i="8" s="1"/>
  <c r="AD10" i="1"/>
  <c r="AD9" i="1" s="1"/>
  <c r="AC8" i="1"/>
  <c r="AC7" i="1"/>
  <c r="AG9" i="11" l="1"/>
  <c r="AG7" i="11"/>
  <c r="AH10" i="11"/>
  <c r="AG8" i="11"/>
  <c r="AF10" i="10"/>
  <c r="AF9" i="10" s="1"/>
  <c r="AE8" i="10"/>
  <c r="AE7" i="10"/>
  <c r="AF10" i="9"/>
  <c r="AF9" i="9" s="1"/>
  <c r="AE7" i="9"/>
  <c r="AE8" i="9"/>
  <c r="AE8" i="8"/>
  <c r="AF10" i="8"/>
  <c r="AF9" i="8" s="1"/>
  <c r="AE7" i="8"/>
  <c r="AE10" i="1"/>
  <c r="AE9" i="1" s="1"/>
  <c r="AD8" i="1"/>
  <c r="AD7" i="1"/>
  <c r="AH9" i="11" l="1"/>
  <c r="AH7" i="11"/>
  <c r="AI10" i="11"/>
  <c r="AH8" i="11"/>
  <c r="AF7" i="10"/>
  <c r="AG10" i="10"/>
  <c r="AG9" i="10" s="1"/>
  <c r="AF8" i="10"/>
  <c r="AF7" i="9"/>
  <c r="AF8" i="9"/>
  <c r="AG10" i="9"/>
  <c r="AG9" i="9" s="1"/>
  <c r="AG10" i="8"/>
  <c r="AG9" i="8" s="1"/>
  <c r="AF8" i="8"/>
  <c r="AF7" i="8"/>
  <c r="AF10" i="1"/>
  <c r="AF9" i="1" s="1"/>
  <c r="AE7" i="1"/>
  <c r="AE8" i="1"/>
  <c r="AI9" i="11" l="1"/>
  <c r="AI7" i="11"/>
  <c r="AJ10" i="11"/>
  <c r="AI8" i="11"/>
  <c r="AG7" i="10"/>
  <c r="AH10" i="10"/>
  <c r="AH9" i="10" s="1"/>
  <c r="AG8" i="10"/>
  <c r="AG7" i="9"/>
  <c r="AG8" i="9"/>
  <c r="AH10" i="9"/>
  <c r="AH9" i="9" s="1"/>
  <c r="AH10" i="8"/>
  <c r="AH9" i="8" s="1"/>
  <c r="AG8" i="8"/>
  <c r="AG7" i="8"/>
  <c r="AG10" i="1"/>
  <c r="AG9" i="1" s="1"/>
  <c r="AF8" i="1"/>
  <c r="AF7" i="1"/>
  <c r="AJ8" i="11" l="1"/>
  <c r="AK10" i="11"/>
  <c r="AJ7" i="11"/>
  <c r="AJ9" i="11"/>
  <c r="AH8" i="10"/>
  <c r="AH7" i="10"/>
  <c r="AI10" i="10"/>
  <c r="AI9" i="10" s="1"/>
  <c r="AH8" i="9"/>
  <c r="AI10" i="9"/>
  <c r="AI9" i="9" s="1"/>
  <c r="AH7" i="9"/>
  <c r="AH8" i="8"/>
  <c r="AH7" i="8"/>
  <c r="AI10" i="8"/>
  <c r="AI9" i="8" s="1"/>
  <c r="AH10" i="1"/>
  <c r="AH9" i="1" s="1"/>
  <c r="AG7" i="1"/>
  <c r="AG8" i="1"/>
  <c r="AL10" i="11" l="1"/>
  <c r="AK8" i="11"/>
  <c r="AK9" i="11"/>
  <c r="AK7" i="11"/>
  <c r="AJ10" i="10"/>
  <c r="AJ9" i="10" s="1"/>
  <c r="AI8" i="10"/>
  <c r="AI7" i="10"/>
  <c r="AJ10" i="9"/>
  <c r="AJ9" i="9" s="1"/>
  <c r="AI8" i="9"/>
  <c r="AI7" i="9"/>
  <c r="AJ10" i="8"/>
  <c r="AJ9" i="8" s="1"/>
  <c r="AI8" i="8"/>
  <c r="AI7" i="8"/>
  <c r="AI10" i="1"/>
  <c r="AI9" i="1" s="1"/>
  <c r="AH7" i="1"/>
  <c r="AH8" i="1"/>
  <c r="AM10" i="11" l="1"/>
  <c r="AL8" i="11"/>
  <c r="AL9" i="11"/>
  <c r="AL7" i="11"/>
  <c r="AK10" i="10"/>
  <c r="AK9" i="10" s="1"/>
  <c r="AJ8" i="10"/>
  <c r="AJ7" i="10"/>
  <c r="AJ8" i="9"/>
  <c r="AK10" i="9"/>
  <c r="AK9" i="9" s="1"/>
  <c r="AJ7" i="9"/>
  <c r="AJ7" i="8"/>
  <c r="AK10" i="8"/>
  <c r="AK9" i="8" s="1"/>
  <c r="AJ8" i="8"/>
  <c r="AJ10" i="1"/>
  <c r="AJ9" i="1" s="1"/>
  <c r="AI8" i="1"/>
  <c r="AI7" i="1"/>
  <c r="AM7" i="11" l="1"/>
  <c r="AM9" i="11"/>
  <c r="AN10" i="11"/>
  <c r="AM8" i="11"/>
  <c r="AL10" i="10"/>
  <c r="AL9" i="10" s="1"/>
  <c r="AK8" i="10"/>
  <c r="AK7" i="10"/>
  <c r="AL10" i="9"/>
  <c r="AL9" i="9" s="1"/>
  <c r="AK7" i="9"/>
  <c r="AK8" i="9"/>
  <c r="AK8" i="8"/>
  <c r="AK7" i="8"/>
  <c r="AL10" i="8"/>
  <c r="AL9" i="8" s="1"/>
  <c r="AK10" i="1"/>
  <c r="AK9" i="1" s="1"/>
  <c r="AJ8" i="1"/>
  <c r="AJ7" i="1"/>
  <c r="AN9" i="11" l="1"/>
  <c r="AN7" i="11"/>
  <c r="AO10" i="11"/>
  <c r="AN8" i="11"/>
  <c r="AL7" i="10"/>
  <c r="AM10" i="10"/>
  <c r="AM9" i="10" s="1"/>
  <c r="AL8" i="10"/>
  <c r="AL7" i="9"/>
  <c r="AM10" i="9"/>
  <c r="AM9" i="9" s="1"/>
  <c r="AL8" i="9"/>
  <c r="AM10" i="8"/>
  <c r="AM9" i="8" s="1"/>
  <c r="AL7" i="8"/>
  <c r="AL8" i="8"/>
  <c r="AL10" i="1"/>
  <c r="AL9" i="1" s="1"/>
  <c r="AK7" i="1"/>
  <c r="AK8" i="1"/>
  <c r="AO9" i="11" l="1"/>
  <c r="AO7" i="11"/>
  <c r="AP10" i="11"/>
  <c r="AO8" i="11"/>
  <c r="AM7" i="10"/>
  <c r="AN10" i="10"/>
  <c r="AN9" i="10" s="1"/>
  <c r="AM8" i="10"/>
  <c r="AN10" i="9"/>
  <c r="AN9" i="9" s="1"/>
  <c r="AM7" i="9"/>
  <c r="AM8" i="9"/>
  <c r="AN10" i="8"/>
  <c r="AN9" i="8" s="1"/>
  <c r="AM8" i="8"/>
  <c r="AM7" i="8"/>
  <c r="AM10" i="1"/>
  <c r="AM9" i="1" s="1"/>
  <c r="AL7" i="1"/>
  <c r="AL8" i="1"/>
  <c r="AQ10" i="11" l="1"/>
  <c r="AP8" i="11"/>
  <c r="AP9" i="11"/>
  <c r="AP7" i="11"/>
  <c r="AO10" i="10"/>
  <c r="AO9" i="10" s="1"/>
  <c r="AN7" i="10"/>
  <c r="AN8" i="10"/>
  <c r="AO10" i="9"/>
  <c r="AO9" i="9" s="1"/>
  <c r="AN8" i="9"/>
  <c r="AN7" i="9"/>
  <c r="AN8" i="8"/>
  <c r="AN7" i="8"/>
  <c r="AO10" i="8"/>
  <c r="AO9" i="8" s="1"/>
  <c r="AN10" i="1"/>
  <c r="AN9" i="1" s="1"/>
  <c r="AM7" i="1"/>
  <c r="AM8" i="1"/>
  <c r="AR10" i="11" l="1"/>
  <c r="AQ8" i="11"/>
  <c r="AQ9" i="11"/>
  <c r="AQ7" i="11"/>
  <c r="AP10" i="10"/>
  <c r="AP9" i="10" s="1"/>
  <c r="AO8" i="10"/>
  <c r="AO7" i="10"/>
  <c r="AP10" i="9"/>
  <c r="AP9" i="9" s="1"/>
  <c r="AO8" i="9"/>
  <c r="AO7" i="9"/>
  <c r="AO8" i="8"/>
  <c r="AO7" i="8"/>
  <c r="AP10" i="8"/>
  <c r="AP9" i="8" s="1"/>
  <c r="AO10" i="1"/>
  <c r="AO9" i="1" s="1"/>
  <c r="AN8" i="1"/>
  <c r="AN7" i="1"/>
  <c r="AS10" i="11" l="1"/>
  <c r="AR8" i="11"/>
  <c r="AR9" i="11"/>
  <c r="AR7" i="11"/>
  <c r="AQ10" i="10"/>
  <c r="AQ9" i="10" s="1"/>
  <c r="AP8" i="10"/>
  <c r="AP7" i="10"/>
  <c r="AP8" i="9"/>
  <c r="AQ10" i="9"/>
  <c r="AQ9" i="9" s="1"/>
  <c r="AP7" i="9"/>
  <c r="AP7" i="8"/>
  <c r="AQ10" i="8"/>
  <c r="AQ9" i="8" s="1"/>
  <c r="AP8" i="8"/>
  <c r="AP10" i="1"/>
  <c r="AP9" i="1" s="1"/>
  <c r="AO8" i="1"/>
  <c r="AO7" i="1"/>
  <c r="AS9" i="11" l="1"/>
  <c r="AS7" i="11"/>
  <c r="AT10" i="11"/>
  <c r="AS8" i="11"/>
  <c r="AR10" i="10"/>
  <c r="AR9" i="10" s="1"/>
  <c r="AQ8" i="10"/>
  <c r="AQ7" i="10"/>
  <c r="AQ8" i="9"/>
  <c r="AQ7" i="9"/>
  <c r="AR10" i="9"/>
  <c r="AR9" i="9" s="1"/>
  <c r="AR10" i="8"/>
  <c r="AR9" i="8" s="1"/>
  <c r="AQ8" i="8"/>
  <c r="AQ7" i="8"/>
  <c r="AQ10" i="1"/>
  <c r="AQ9" i="1" s="1"/>
  <c r="AP8" i="1"/>
  <c r="AP7" i="1"/>
  <c r="AT9" i="11" l="1"/>
  <c r="AT7" i="11"/>
  <c r="AU10" i="11"/>
  <c r="AT8" i="11"/>
  <c r="AR8" i="10"/>
  <c r="AR7" i="10"/>
  <c r="AS10" i="10"/>
  <c r="AS9" i="10" s="1"/>
  <c r="AR7" i="9"/>
  <c r="AR8" i="9"/>
  <c r="AS10" i="9"/>
  <c r="AS9" i="9" s="1"/>
  <c r="AS10" i="8"/>
  <c r="AS9" i="8" s="1"/>
  <c r="AR7" i="8"/>
  <c r="AR8" i="8"/>
  <c r="AR10" i="1"/>
  <c r="AR9" i="1" s="1"/>
  <c r="AQ7" i="1"/>
  <c r="AQ8" i="1"/>
  <c r="AU9" i="11" l="1"/>
  <c r="AU7" i="11"/>
  <c r="AV10" i="11"/>
  <c r="AU8" i="11"/>
  <c r="AS7" i="10"/>
  <c r="AS8" i="10"/>
  <c r="AT10" i="10"/>
  <c r="AT9" i="10" s="1"/>
  <c r="AT10" i="9"/>
  <c r="AT9" i="9" s="1"/>
  <c r="AS7" i="9"/>
  <c r="AS8" i="9"/>
  <c r="AT10" i="8"/>
  <c r="AT9" i="8" s="1"/>
  <c r="AS8" i="8"/>
  <c r="AS7" i="8"/>
  <c r="AS10" i="1"/>
  <c r="AS9" i="1" s="1"/>
  <c r="AR7" i="1"/>
  <c r="AR8" i="1"/>
  <c r="AV8" i="11" l="1"/>
  <c r="AW10" i="11"/>
  <c r="AV7" i="11"/>
  <c r="AV9" i="11"/>
  <c r="AT7" i="10"/>
  <c r="AU10" i="10"/>
  <c r="AU9" i="10" s="1"/>
  <c r="AT8" i="10"/>
  <c r="AU10" i="9"/>
  <c r="AU9" i="9" s="1"/>
  <c r="AT8" i="9"/>
  <c r="AT7" i="9"/>
  <c r="AU10" i="8"/>
  <c r="AU9" i="8" s="1"/>
  <c r="AT8" i="8"/>
  <c r="AT7" i="8"/>
  <c r="AT10" i="1"/>
  <c r="AT9" i="1" s="1"/>
  <c r="AS7" i="1"/>
  <c r="AS8" i="1"/>
  <c r="AX10" i="11" l="1"/>
  <c r="AW8" i="11"/>
  <c r="AW9" i="11"/>
  <c r="AW7" i="11"/>
  <c r="AV10" i="10"/>
  <c r="AV9" i="10" s="1"/>
  <c r="AU7" i="10"/>
  <c r="AU8" i="10"/>
  <c r="AV10" i="9"/>
  <c r="AV9" i="9" s="1"/>
  <c r="AU8" i="9"/>
  <c r="AU7" i="9"/>
  <c r="AU8" i="8"/>
  <c r="AU7" i="8"/>
  <c r="AV10" i="8"/>
  <c r="AV9" i="8" s="1"/>
  <c r="AU10" i="1"/>
  <c r="AU9" i="1" s="1"/>
  <c r="AT7" i="1"/>
  <c r="AT8" i="1"/>
  <c r="AY10" i="11" l="1"/>
  <c r="AX8" i="11"/>
  <c r="AX9" i="11"/>
  <c r="AX7" i="11"/>
  <c r="AW10" i="10"/>
  <c r="AW9" i="10" s="1"/>
  <c r="AV8" i="10"/>
  <c r="AV7" i="10"/>
  <c r="AW10" i="9"/>
  <c r="AW9" i="9" s="1"/>
  <c r="AV8" i="9"/>
  <c r="AV7" i="9"/>
  <c r="AV7" i="8"/>
  <c r="AV8" i="8"/>
  <c r="AW10" i="8"/>
  <c r="AW9" i="8" s="1"/>
  <c r="AV10" i="1"/>
  <c r="AV9" i="1" s="1"/>
  <c r="AU8" i="1"/>
  <c r="AU7" i="1"/>
  <c r="AY7" i="11" l="1"/>
  <c r="AY9" i="11"/>
  <c r="AZ10" i="11"/>
  <c r="AY8" i="11"/>
  <c r="AX10" i="10"/>
  <c r="AX9" i="10" s="1"/>
  <c r="AW8" i="10"/>
  <c r="AW7" i="10"/>
  <c r="AX10" i="9"/>
  <c r="AX9" i="9" s="1"/>
  <c r="AW8" i="9"/>
  <c r="AW7" i="9"/>
  <c r="AW7" i="8"/>
  <c r="AX10" i="8"/>
  <c r="AX9" i="8" s="1"/>
  <c r="AW8" i="8"/>
  <c r="AW10" i="1"/>
  <c r="AW9" i="1" s="1"/>
  <c r="AV8" i="1"/>
  <c r="AV7" i="1"/>
  <c r="AZ9" i="11" l="1"/>
  <c r="AZ7" i="11"/>
  <c r="BA10" i="11"/>
  <c r="AZ8" i="11"/>
  <c r="AY10" i="10"/>
  <c r="AY9" i="10" s="1"/>
  <c r="AX7" i="10"/>
  <c r="AX8" i="10"/>
  <c r="AX7" i="9"/>
  <c r="AX8" i="9"/>
  <c r="AY10" i="9"/>
  <c r="AY9" i="9" s="1"/>
  <c r="AY10" i="8"/>
  <c r="AY9" i="8" s="1"/>
  <c r="AX8" i="8"/>
  <c r="AX7" i="8"/>
  <c r="AX10" i="1"/>
  <c r="AX9" i="1" s="1"/>
  <c r="AW7" i="1"/>
  <c r="AW8" i="1"/>
  <c r="BA9" i="11" l="1"/>
  <c r="BA7" i="11"/>
  <c r="BB10" i="11"/>
  <c r="BA8" i="11"/>
  <c r="AY7" i="10"/>
  <c r="AZ10" i="10"/>
  <c r="AZ9" i="10" s="1"/>
  <c r="AY8" i="10"/>
  <c r="AY8" i="9"/>
  <c r="AY7" i="9"/>
  <c r="AZ10" i="9"/>
  <c r="AZ9" i="9" s="1"/>
  <c r="AZ10" i="8"/>
  <c r="AZ9" i="8" s="1"/>
  <c r="AY8" i="8"/>
  <c r="AY7" i="8"/>
  <c r="AY10" i="1"/>
  <c r="AY9" i="1" s="1"/>
  <c r="AX7" i="1"/>
  <c r="AX8" i="1"/>
  <c r="BC10" i="11" l="1"/>
  <c r="BB8" i="11"/>
  <c r="BB9" i="11"/>
  <c r="BB7" i="11"/>
  <c r="BA10" i="10"/>
  <c r="BA9" i="10" s="1"/>
  <c r="AZ8" i="10"/>
  <c r="AZ7" i="10"/>
  <c r="BA10" i="9"/>
  <c r="BA9" i="9" s="1"/>
  <c r="AZ8" i="9"/>
  <c r="AZ7" i="9"/>
  <c r="AZ7" i="8"/>
  <c r="AZ8" i="8"/>
  <c r="BA10" i="8"/>
  <c r="BA9" i="8" s="1"/>
  <c r="AZ10" i="1"/>
  <c r="AZ9" i="1" s="1"/>
  <c r="AY7" i="1"/>
  <c r="AY8" i="1"/>
  <c r="BD10" i="11" l="1"/>
  <c r="BC8" i="11"/>
  <c r="BC9" i="11"/>
  <c r="BC7" i="11"/>
  <c r="BB10" i="10"/>
  <c r="BB9" i="10" s="1"/>
  <c r="BA8" i="10"/>
  <c r="BA7" i="10"/>
  <c r="BB10" i="9"/>
  <c r="BB9" i="9" s="1"/>
  <c r="BA8" i="9"/>
  <c r="BA7" i="9"/>
  <c r="BB10" i="8"/>
  <c r="BB9" i="8" s="1"/>
  <c r="BA8" i="8"/>
  <c r="BA7" i="8"/>
  <c r="BA10" i="1"/>
  <c r="BA9" i="1" s="1"/>
  <c r="AZ8" i="1"/>
  <c r="AZ7" i="1"/>
  <c r="BE10" i="11" l="1"/>
  <c r="BD8" i="11"/>
  <c r="BD9" i="11"/>
  <c r="BD7" i="11"/>
  <c r="BC10" i="10"/>
  <c r="BC9" i="10" s="1"/>
  <c r="BB8" i="10"/>
  <c r="BB7" i="10"/>
  <c r="BB8" i="9"/>
  <c r="BB7" i="9"/>
  <c r="BC10" i="9"/>
  <c r="BC9" i="9" s="1"/>
  <c r="BB7" i="8"/>
  <c r="BC10" i="8"/>
  <c r="BC9" i="8" s="1"/>
  <c r="BB8" i="8"/>
  <c r="BB10" i="1"/>
  <c r="BB9" i="1" s="1"/>
  <c r="BA8" i="1"/>
  <c r="BA7" i="1"/>
  <c r="BE7" i="11" l="1"/>
  <c r="BE9" i="11"/>
  <c r="BF10" i="11"/>
  <c r="BE8" i="11"/>
  <c r="BD10" i="10"/>
  <c r="BD9" i="10" s="1"/>
  <c r="BC8" i="10"/>
  <c r="BC7" i="10"/>
  <c r="BD10" i="9"/>
  <c r="BD9" i="9" s="1"/>
  <c r="BC7" i="9"/>
  <c r="BC8" i="9"/>
  <c r="BC8" i="8"/>
  <c r="BC7" i="8"/>
  <c r="BD10" i="8"/>
  <c r="BD9" i="8" s="1"/>
  <c r="BC10" i="1"/>
  <c r="BC9" i="1" s="1"/>
  <c r="BB8" i="1"/>
  <c r="BB7" i="1"/>
  <c r="BF9" i="11" l="1"/>
  <c r="BF7" i="11"/>
  <c r="BG10" i="11"/>
  <c r="BF8" i="11"/>
  <c r="BE10" i="10"/>
  <c r="BE9" i="10" s="1"/>
  <c r="BD8" i="10"/>
  <c r="BD7" i="10"/>
  <c r="BD7" i="9"/>
  <c r="BE10" i="9"/>
  <c r="BE9" i="9" s="1"/>
  <c r="BD8" i="9"/>
  <c r="BD8" i="8"/>
  <c r="BE10" i="8"/>
  <c r="BE9" i="8" s="1"/>
  <c r="BD7" i="8"/>
  <c r="BD10" i="1"/>
  <c r="BD9" i="1" s="1"/>
  <c r="BC7" i="1"/>
  <c r="BC8" i="1"/>
  <c r="BG9" i="11" l="1"/>
  <c r="BG7" i="11"/>
  <c r="BH10" i="11"/>
  <c r="BG8" i="11"/>
  <c r="BE7" i="10"/>
  <c r="BF10" i="10"/>
  <c r="BF9" i="10" s="1"/>
  <c r="BE8" i="10"/>
  <c r="BF10" i="9"/>
  <c r="BF9" i="9" s="1"/>
  <c r="BE8" i="9"/>
  <c r="BE7" i="9"/>
  <c r="BF10" i="8"/>
  <c r="BF9" i="8" s="1"/>
  <c r="BE8" i="8"/>
  <c r="BE7" i="8"/>
  <c r="BE10" i="1"/>
  <c r="BE9" i="1" s="1"/>
  <c r="BD7" i="1"/>
  <c r="BD8" i="1"/>
  <c r="BH8" i="11" l="1"/>
  <c r="BI10" i="11"/>
  <c r="BH9" i="11"/>
  <c r="BH7" i="11"/>
  <c r="BF7" i="10"/>
  <c r="BG10" i="10"/>
  <c r="BG9" i="10" s="1"/>
  <c r="BF8" i="10"/>
  <c r="BG10" i="9"/>
  <c r="BG9" i="9" s="1"/>
  <c r="BF8" i="9"/>
  <c r="BF7" i="9"/>
  <c r="BF8" i="8"/>
  <c r="BF7" i="8"/>
  <c r="BG10" i="8"/>
  <c r="BG9" i="8" s="1"/>
  <c r="BF10" i="1"/>
  <c r="BF9" i="1" s="1"/>
  <c r="BE7" i="1"/>
  <c r="BE8" i="1"/>
  <c r="BJ10" i="11" l="1"/>
  <c r="BI8" i="11"/>
  <c r="BI9" i="11"/>
  <c r="BI7" i="11"/>
  <c r="BH10" i="10"/>
  <c r="BH9" i="10" s="1"/>
  <c r="BG8" i="10"/>
  <c r="BG7" i="10"/>
  <c r="BH10" i="9"/>
  <c r="BH9" i="9" s="1"/>
  <c r="BG8" i="9"/>
  <c r="BG7" i="9"/>
  <c r="BG8" i="8"/>
  <c r="BH10" i="8"/>
  <c r="BH9" i="8" s="1"/>
  <c r="BG7" i="8"/>
  <c r="BG10" i="1"/>
  <c r="BG9" i="1" s="1"/>
  <c r="BF7" i="1"/>
  <c r="BF8" i="1"/>
  <c r="BK10" i="11" l="1"/>
  <c r="BJ8" i="11"/>
  <c r="BJ9" i="11"/>
  <c r="BJ7" i="11"/>
  <c r="BI10" i="10"/>
  <c r="BI9" i="10" s="1"/>
  <c r="BH8" i="10"/>
  <c r="BH7" i="10"/>
  <c r="BH7" i="9"/>
  <c r="BH8" i="9"/>
  <c r="BI10" i="9"/>
  <c r="BI9" i="9" s="1"/>
  <c r="BH7" i="8"/>
  <c r="BI10" i="8"/>
  <c r="BI9" i="8" s="1"/>
  <c r="BH8" i="8"/>
  <c r="BH10" i="1"/>
  <c r="BH9" i="1" s="1"/>
  <c r="BG8" i="1"/>
  <c r="BG7" i="1"/>
  <c r="BK9" i="11" l="1"/>
  <c r="BK7" i="11"/>
  <c r="BL10" i="11"/>
  <c r="BK8" i="11"/>
  <c r="BJ10" i="10"/>
  <c r="BJ9" i="10" s="1"/>
  <c r="BI8" i="10"/>
  <c r="BI7" i="10"/>
  <c r="BI7" i="9"/>
  <c r="BI8" i="9"/>
  <c r="BJ10" i="9"/>
  <c r="BJ9" i="9" s="1"/>
  <c r="BJ10" i="8"/>
  <c r="BJ9" i="8" s="1"/>
  <c r="BI7" i="8"/>
  <c r="BI8" i="8"/>
  <c r="BI10" i="1"/>
  <c r="BI9" i="1" s="1"/>
  <c r="BH8" i="1"/>
  <c r="BH7" i="1"/>
  <c r="BL9" i="11" l="1"/>
  <c r="BL7" i="11"/>
  <c r="BM10" i="11"/>
  <c r="BL8" i="11"/>
  <c r="BJ8" i="10"/>
  <c r="BK10" i="10"/>
  <c r="BK9" i="10" s="1"/>
  <c r="BJ7" i="10"/>
  <c r="BJ7" i="9"/>
  <c r="BJ8" i="9"/>
  <c r="BK10" i="9"/>
  <c r="BK9" i="9" s="1"/>
  <c r="BK10" i="8"/>
  <c r="BK9" i="8" s="1"/>
  <c r="BJ8" i="8"/>
  <c r="BJ7" i="8"/>
  <c r="BJ10" i="1"/>
  <c r="BJ9" i="1" s="1"/>
  <c r="BI7" i="1"/>
  <c r="BI8" i="1"/>
  <c r="BM9" i="11" l="1"/>
  <c r="BM7" i="11"/>
  <c r="BN10" i="11"/>
  <c r="BM8" i="11"/>
  <c r="BK7" i="10"/>
  <c r="BK8" i="10"/>
  <c r="BL10" i="10"/>
  <c r="BL9" i="10" s="1"/>
  <c r="BL10" i="9"/>
  <c r="BL9" i="9" s="1"/>
  <c r="BK8" i="9"/>
  <c r="BK7" i="9"/>
  <c r="BL10" i="8"/>
  <c r="BL9" i="8" s="1"/>
  <c r="BK8" i="8"/>
  <c r="BK7" i="8"/>
  <c r="BK10" i="1"/>
  <c r="BK9" i="1" s="1"/>
  <c r="BJ7" i="1"/>
  <c r="BJ8" i="1"/>
  <c r="BO10" i="11" l="1"/>
  <c r="BN8" i="11"/>
  <c r="BN9" i="11"/>
  <c r="BN7" i="11"/>
  <c r="BM10" i="10"/>
  <c r="BM9" i="10" s="1"/>
  <c r="BL8" i="10"/>
  <c r="BL7" i="10"/>
  <c r="BM10" i="9"/>
  <c r="BM9" i="9" s="1"/>
  <c r="BL8" i="9"/>
  <c r="BL7" i="9"/>
  <c r="BM10" i="8"/>
  <c r="BM9" i="8" s="1"/>
  <c r="BL8" i="8"/>
  <c r="BL7" i="8"/>
  <c r="BL10" i="1"/>
  <c r="BL9" i="1" s="1"/>
  <c r="BK7" i="1"/>
  <c r="BK8" i="1"/>
  <c r="BP10" i="11" l="1"/>
  <c r="BO8" i="11"/>
  <c r="BO9" i="11"/>
  <c r="BO7" i="11"/>
  <c r="BN10" i="10"/>
  <c r="BN9" i="10" s="1"/>
  <c r="BM8" i="10"/>
  <c r="BM7" i="10"/>
  <c r="BN10" i="9"/>
  <c r="BN9" i="9" s="1"/>
  <c r="BM8" i="9"/>
  <c r="BM7" i="9"/>
  <c r="BM8" i="8"/>
  <c r="BM7" i="8"/>
  <c r="BN10" i="8"/>
  <c r="BN9" i="8" s="1"/>
  <c r="BM10" i="1"/>
  <c r="BM9" i="1" s="1"/>
  <c r="BL8" i="1"/>
  <c r="BL7" i="1"/>
  <c r="BQ10" i="11" l="1"/>
  <c r="BP8" i="11"/>
  <c r="BP9" i="11"/>
  <c r="BP7" i="11"/>
  <c r="BO10" i="10"/>
  <c r="BO9" i="10" s="1"/>
  <c r="BN8" i="10"/>
  <c r="BN7" i="10"/>
  <c r="BO10" i="9"/>
  <c r="BO9" i="9" s="1"/>
  <c r="BN7" i="9"/>
  <c r="BN8" i="9"/>
  <c r="BN7" i="8"/>
  <c r="BN8" i="8"/>
  <c r="BO10" i="8"/>
  <c r="BO9" i="8" s="1"/>
  <c r="BN10" i="1"/>
  <c r="BN9" i="1" s="1"/>
  <c r="BM8" i="1"/>
  <c r="BM7" i="1"/>
  <c r="BQ7" i="11" l="1"/>
  <c r="BQ9" i="11"/>
  <c r="BR10" i="11"/>
  <c r="BQ8" i="11"/>
  <c r="BP10" i="10"/>
  <c r="BP9" i="10" s="1"/>
  <c r="BO8" i="10"/>
  <c r="BO7" i="10"/>
  <c r="BP10" i="9"/>
  <c r="BP9" i="9" s="1"/>
  <c r="BO7" i="9"/>
  <c r="BO8" i="9"/>
  <c r="BO7" i="8"/>
  <c r="BO8" i="8"/>
  <c r="BP10" i="8"/>
  <c r="BP9" i="8" s="1"/>
  <c r="BO10" i="1"/>
  <c r="BO9" i="1" s="1"/>
  <c r="BN8" i="1"/>
  <c r="BN7" i="1"/>
  <c r="BR9" i="11" l="1"/>
  <c r="BR7" i="11"/>
  <c r="BS10" i="11"/>
  <c r="BR8" i="11"/>
  <c r="BP7" i="10"/>
  <c r="BP8" i="10"/>
  <c r="BQ10" i="10"/>
  <c r="BQ9" i="10" s="1"/>
  <c r="BP7" i="9"/>
  <c r="BP8" i="9"/>
  <c r="BQ10" i="9"/>
  <c r="BQ9" i="9" s="1"/>
  <c r="BP8" i="8"/>
  <c r="BQ10" i="8"/>
  <c r="BQ9" i="8" s="1"/>
  <c r="BP7" i="8"/>
  <c r="BP10" i="1"/>
  <c r="BP9" i="1" s="1"/>
  <c r="BO7" i="1"/>
  <c r="BO8" i="1"/>
  <c r="BS9" i="11" l="1"/>
  <c r="BS7" i="11"/>
  <c r="BS8" i="11"/>
  <c r="BT10" i="11"/>
  <c r="BQ7" i="10"/>
  <c r="BQ8" i="10"/>
  <c r="BR10" i="10"/>
  <c r="BR9" i="10" s="1"/>
  <c r="BQ7" i="9"/>
  <c r="BQ8" i="9"/>
  <c r="BR10" i="9"/>
  <c r="BR9" i="9" s="1"/>
  <c r="BR10" i="8"/>
  <c r="BR9" i="8" s="1"/>
  <c r="BQ8" i="8"/>
  <c r="BQ7" i="8"/>
  <c r="BQ10" i="1"/>
  <c r="BQ9" i="1" s="1"/>
  <c r="BP8" i="1"/>
  <c r="BP7" i="1"/>
  <c r="BU10" i="11" l="1"/>
  <c r="BT8" i="11"/>
  <c r="BT7" i="11"/>
  <c r="BT9" i="11"/>
  <c r="BR8" i="10"/>
  <c r="BS10" i="10"/>
  <c r="BS9" i="10" s="1"/>
  <c r="BR7" i="10"/>
  <c r="BS10" i="9"/>
  <c r="BS9" i="9" s="1"/>
  <c r="BR8" i="9"/>
  <c r="BR7" i="9"/>
  <c r="BR7" i="8"/>
  <c r="BS10" i="8"/>
  <c r="BS9" i="8" s="1"/>
  <c r="BR8" i="8"/>
  <c r="BR10" i="1"/>
  <c r="BR9" i="1" s="1"/>
  <c r="BQ7" i="1"/>
  <c r="BQ8" i="1"/>
  <c r="BV10" i="11" l="1"/>
  <c r="BU8" i="11"/>
  <c r="BU9" i="11"/>
  <c r="BU7" i="11"/>
  <c r="BT10" i="10"/>
  <c r="BT9" i="10" s="1"/>
  <c r="BS8" i="10"/>
  <c r="BS7" i="10"/>
  <c r="BT10" i="9"/>
  <c r="BT9" i="9" s="1"/>
  <c r="BS8" i="9"/>
  <c r="BS7" i="9"/>
  <c r="BT10" i="8"/>
  <c r="BT9" i="8" s="1"/>
  <c r="BS8" i="8"/>
  <c r="BS7" i="8"/>
  <c r="BS10" i="1"/>
  <c r="BS9" i="1" s="1"/>
  <c r="BR7" i="1"/>
  <c r="BR8" i="1"/>
  <c r="BW10" i="11" l="1"/>
  <c r="BV8" i="11"/>
  <c r="BV9" i="11"/>
  <c r="BV7" i="11"/>
  <c r="BU10" i="10"/>
  <c r="BU9" i="10" s="1"/>
  <c r="BT8" i="10"/>
  <c r="BT7" i="10"/>
  <c r="BT8" i="9"/>
  <c r="BU10" i="9"/>
  <c r="BU9" i="9" s="1"/>
  <c r="BT7" i="9"/>
  <c r="BT7" i="8"/>
  <c r="BU10" i="8"/>
  <c r="BU9" i="8" s="1"/>
  <c r="BT8" i="8"/>
  <c r="BT10" i="1"/>
  <c r="BT9" i="1" s="1"/>
  <c r="BS8" i="1"/>
  <c r="BS7" i="1"/>
  <c r="BW9" i="11" l="1"/>
  <c r="BW7" i="11"/>
  <c r="BX10" i="11"/>
  <c r="BW8" i="11"/>
  <c r="BV10" i="10"/>
  <c r="BV9" i="10" s="1"/>
  <c r="BU8" i="10"/>
  <c r="BU7" i="10"/>
  <c r="BU7" i="9"/>
  <c r="BV10" i="9"/>
  <c r="BV9" i="9" s="1"/>
  <c r="BU8" i="9"/>
  <c r="BU8" i="8"/>
  <c r="BU7" i="8"/>
  <c r="BV10" i="8"/>
  <c r="BV9" i="8" s="1"/>
  <c r="BU10" i="1"/>
  <c r="BU9" i="1" s="1"/>
  <c r="BT8" i="1"/>
  <c r="BT7" i="1"/>
  <c r="BX9" i="11" l="1"/>
  <c r="BX7" i="11"/>
  <c r="BY10" i="11"/>
  <c r="BX8" i="11"/>
  <c r="BV7" i="10"/>
  <c r="BW10" i="10"/>
  <c r="BW9" i="10" s="1"/>
  <c r="BV8" i="10"/>
  <c r="BV7" i="9"/>
  <c r="BW10" i="9"/>
  <c r="BW9" i="9" s="1"/>
  <c r="BV8" i="9"/>
  <c r="BW10" i="8"/>
  <c r="BW9" i="8" s="1"/>
  <c r="BV8" i="8"/>
  <c r="BV7" i="8"/>
  <c r="BV10" i="1"/>
  <c r="BV9" i="1" s="1"/>
  <c r="BU7" i="1"/>
  <c r="BU8" i="1"/>
  <c r="BY9" i="11" l="1"/>
  <c r="BY7" i="11"/>
  <c r="BZ10" i="11"/>
  <c r="BY8" i="11"/>
  <c r="BW7" i="10"/>
  <c r="BX10" i="10"/>
  <c r="BX9" i="10" s="1"/>
  <c r="BW8" i="10"/>
  <c r="BX10" i="9"/>
  <c r="BX9" i="9" s="1"/>
  <c r="BW8" i="9"/>
  <c r="BW7" i="9"/>
  <c r="BX10" i="8"/>
  <c r="BX9" i="8" s="1"/>
  <c r="BW8" i="8"/>
  <c r="BW7" i="8"/>
  <c r="BW10" i="1"/>
  <c r="BW9" i="1" s="1"/>
  <c r="BV7" i="1"/>
  <c r="BV8" i="1"/>
  <c r="CA10" i="11" l="1"/>
  <c r="BZ8" i="11"/>
  <c r="BZ9" i="11"/>
  <c r="BZ7" i="11"/>
  <c r="BY10" i="10"/>
  <c r="BY9" i="10" s="1"/>
  <c r="BX7" i="10"/>
  <c r="BX8" i="10"/>
  <c r="BY10" i="9"/>
  <c r="BY9" i="9" s="1"/>
  <c r="BX8" i="9"/>
  <c r="BX7" i="9"/>
  <c r="BX8" i="8"/>
  <c r="BX7" i="8"/>
  <c r="BY10" i="8"/>
  <c r="BY9" i="8" s="1"/>
  <c r="BX10" i="1"/>
  <c r="BX9" i="1" s="1"/>
  <c r="BW7" i="1"/>
  <c r="BW8" i="1"/>
  <c r="CB10" i="11" l="1"/>
  <c r="CA8" i="11"/>
  <c r="CA9" i="11"/>
  <c r="CA7" i="11"/>
  <c r="BZ10" i="10"/>
  <c r="BZ9" i="10" s="1"/>
  <c r="BY8" i="10"/>
  <c r="BY7" i="10"/>
  <c r="BZ10" i="9"/>
  <c r="BZ9" i="9" s="1"/>
  <c r="BY8" i="9"/>
  <c r="BY7" i="9"/>
  <c r="BY7" i="8"/>
  <c r="BY8" i="8"/>
  <c r="BZ10" i="8"/>
  <c r="BZ9" i="8" s="1"/>
  <c r="BY10" i="1"/>
  <c r="BY9" i="1" s="1"/>
  <c r="BX7" i="1"/>
  <c r="BX8" i="1"/>
  <c r="CC10" i="11" l="1"/>
  <c r="CB8" i="11"/>
  <c r="CB9" i="11"/>
  <c r="CB7" i="11"/>
  <c r="CA10" i="10"/>
  <c r="CA9" i="10" s="1"/>
  <c r="BZ8" i="10"/>
  <c r="BZ7" i="10"/>
  <c r="BZ8" i="9"/>
  <c r="BZ7" i="9"/>
  <c r="CA10" i="9"/>
  <c r="CA9" i="9" s="1"/>
  <c r="BZ7" i="8"/>
  <c r="CA10" i="8"/>
  <c r="CA9" i="8" s="1"/>
  <c r="BZ8" i="8"/>
  <c r="BZ10" i="1"/>
  <c r="BZ9" i="1" s="1"/>
  <c r="BY8" i="1"/>
  <c r="BY7" i="1"/>
  <c r="CC9" i="11" l="1"/>
  <c r="CC7" i="11"/>
  <c r="CD10" i="11"/>
  <c r="CC8" i="11"/>
  <c r="CB10" i="10"/>
  <c r="CB9" i="10" s="1"/>
  <c r="CA8" i="10"/>
  <c r="CA7" i="10"/>
  <c r="CA7" i="9"/>
  <c r="CA8" i="9"/>
  <c r="CB10" i="9"/>
  <c r="CB9" i="9" s="1"/>
  <c r="CB10" i="8"/>
  <c r="CB9" i="8" s="1"/>
  <c r="CA8" i="8"/>
  <c r="CA7" i="8"/>
  <c r="CA10" i="1"/>
  <c r="CA9" i="1" s="1"/>
  <c r="BZ8" i="1"/>
  <c r="BZ7" i="1"/>
  <c r="CD9" i="11" l="1"/>
  <c r="CD7" i="11"/>
  <c r="CE10" i="11"/>
  <c r="CD8" i="11"/>
  <c r="CB8" i="10"/>
  <c r="CC10" i="10"/>
  <c r="CC9" i="10" s="1"/>
  <c r="CB7" i="10"/>
  <c r="CB7" i="9"/>
  <c r="CB8" i="9"/>
  <c r="CC10" i="9"/>
  <c r="CC9" i="9" s="1"/>
  <c r="CC10" i="8"/>
  <c r="CC9" i="8" s="1"/>
  <c r="CB8" i="8"/>
  <c r="CB7" i="8"/>
  <c r="CB10" i="1"/>
  <c r="CB9" i="1" s="1"/>
  <c r="CA7" i="1"/>
  <c r="CA8" i="1"/>
  <c r="CE9" i="11" l="1"/>
  <c r="CE7" i="11"/>
  <c r="CE8" i="11"/>
  <c r="CF10" i="11"/>
  <c r="CC7" i="10"/>
  <c r="CC8" i="10"/>
  <c r="CD10" i="10"/>
  <c r="CD9" i="10" s="1"/>
  <c r="CD10" i="9"/>
  <c r="CD9" i="9" s="1"/>
  <c r="CC7" i="9"/>
  <c r="CC8" i="9"/>
  <c r="CD10" i="8"/>
  <c r="CD9" i="8" s="1"/>
  <c r="CC8" i="8"/>
  <c r="CC7" i="8"/>
  <c r="CC10" i="1"/>
  <c r="CC9" i="1" s="1"/>
  <c r="CB7" i="1"/>
  <c r="CB8" i="1"/>
  <c r="CG10" i="11" l="1"/>
  <c r="CF8" i="11"/>
  <c r="CF7" i="11"/>
  <c r="CF9" i="11"/>
  <c r="CD7" i="10"/>
  <c r="CD8" i="10"/>
  <c r="CE10" i="10"/>
  <c r="CE9" i="10" s="1"/>
  <c r="CE10" i="9"/>
  <c r="CE9" i="9" s="1"/>
  <c r="CD8" i="9"/>
  <c r="CD7" i="9"/>
  <c r="CE10" i="8"/>
  <c r="CE9" i="8" s="1"/>
  <c r="CD8" i="8"/>
  <c r="CD7" i="8"/>
  <c r="CD10" i="1"/>
  <c r="CD9" i="1" s="1"/>
  <c r="CC7" i="1"/>
  <c r="CC8" i="1"/>
  <c r="CH10" i="11" l="1"/>
  <c r="CG8" i="11"/>
  <c r="CG9" i="11"/>
  <c r="CG7" i="11"/>
  <c r="CF10" i="10"/>
  <c r="CF9" i="10" s="1"/>
  <c r="CE7" i="10"/>
  <c r="CE8" i="10"/>
  <c r="CF10" i="9"/>
  <c r="CF9" i="9" s="1"/>
  <c r="CE8" i="9"/>
  <c r="CE7" i="9"/>
  <c r="CE8" i="8"/>
  <c r="CE7" i="8"/>
  <c r="CF10" i="8"/>
  <c r="CF9" i="8" s="1"/>
  <c r="CE10" i="1"/>
  <c r="CE9" i="1" s="1"/>
  <c r="CD7" i="1"/>
  <c r="CD8" i="1"/>
  <c r="CI10" i="11" l="1"/>
  <c r="CH8" i="11"/>
  <c r="CH9" i="11"/>
  <c r="CH7" i="11"/>
  <c r="CG10" i="10"/>
  <c r="CG9" i="10" s="1"/>
  <c r="CF8" i="10"/>
  <c r="CF7" i="10"/>
  <c r="CG10" i="9"/>
  <c r="CG9" i="9" s="1"/>
  <c r="CF7" i="9"/>
  <c r="CF8" i="9"/>
  <c r="CF7" i="8"/>
  <c r="CF8" i="8"/>
  <c r="CG10" i="8"/>
  <c r="CG9" i="8" s="1"/>
  <c r="CF10" i="1"/>
  <c r="CF9" i="1" s="1"/>
  <c r="CE8" i="1"/>
  <c r="CE7" i="1"/>
  <c r="CI7" i="11" l="1"/>
  <c r="CI9" i="11"/>
  <c r="CJ10" i="11"/>
  <c r="CI8" i="11"/>
  <c r="CH10" i="10"/>
  <c r="CH9" i="10" s="1"/>
  <c r="CG8" i="10"/>
  <c r="CG7" i="10"/>
  <c r="CG7" i="9"/>
  <c r="CH10" i="9"/>
  <c r="CH9" i="9" s="1"/>
  <c r="CG8" i="9"/>
  <c r="CG7" i="8"/>
  <c r="CG8" i="8"/>
  <c r="CH10" i="8"/>
  <c r="CH9" i="8" s="1"/>
  <c r="CG10" i="1"/>
  <c r="CG9" i="1" s="1"/>
  <c r="CF8" i="1"/>
  <c r="CF7" i="1"/>
  <c r="CJ9" i="11" l="1"/>
  <c r="CJ7" i="11"/>
  <c r="CK10" i="11"/>
  <c r="CJ8" i="11"/>
  <c r="CI10" i="10"/>
  <c r="CI9" i="10" s="1"/>
  <c r="CH8" i="10"/>
  <c r="CH7" i="10"/>
  <c r="CH7" i="9"/>
  <c r="CH8" i="9"/>
  <c r="CI10" i="9"/>
  <c r="CI9" i="9" s="1"/>
  <c r="CH8" i="8"/>
  <c r="CI10" i="8"/>
  <c r="CI9" i="8" s="1"/>
  <c r="CH7" i="8"/>
  <c r="CH10" i="1"/>
  <c r="CH9" i="1" s="1"/>
  <c r="CG7" i="1"/>
  <c r="CG8" i="1"/>
  <c r="CK9" i="11" l="1"/>
  <c r="CK7" i="11"/>
  <c r="CK8" i="11"/>
  <c r="CL10" i="11"/>
  <c r="CI7" i="10"/>
  <c r="CJ10" i="10"/>
  <c r="CJ9" i="10" s="1"/>
  <c r="CI8" i="10"/>
  <c r="CI7" i="9"/>
  <c r="CI8" i="9"/>
  <c r="CJ10" i="9"/>
  <c r="CJ9" i="9" s="1"/>
  <c r="CJ10" i="8"/>
  <c r="CJ9" i="8" s="1"/>
  <c r="CI8" i="8"/>
  <c r="CI7" i="8"/>
  <c r="CI10" i="1"/>
  <c r="CI9" i="1" s="1"/>
  <c r="CH7" i="1"/>
  <c r="CH8" i="1"/>
  <c r="CM10" i="11" l="1"/>
  <c r="CL8" i="11"/>
  <c r="CL9" i="11"/>
  <c r="CL7" i="11"/>
  <c r="CK10" i="10"/>
  <c r="CK9" i="10" s="1"/>
  <c r="CJ8" i="10"/>
  <c r="CJ7" i="10"/>
  <c r="CK10" i="9"/>
  <c r="CK9" i="9" s="1"/>
  <c r="CJ8" i="9"/>
  <c r="CJ7" i="9"/>
  <c r="CK10" i="8"/>
  <c r="CK9" i="8" s="1"/>
  <c r="CJ7" i="8"/>
  <c r="CJ8" i="8"/>
  <c r="CJ10" i="1"/>
  <c r="CJ9" i="1" s="1"/>
  <c r="CI7" i="1"/>
  <c r="CI8" i="1"/>
  <c r="CN10" i="11" l="1"/>
  <c r="CM8" i="11"/>
  <c r="CM9" i="11"/>
  <c r="CM7" i="11"/>
  <c r="CL10" i="10"/>
  <c r="CL9" i="10" s="1"/>
  <c r="CK8" i="10"/>
  <c r="CK7" i="10"/>
  <c r="CL10" i="9"/>
  <c r="CL9" i="9" s="1"/>
  <c r="CK8" i="9"/>
  <c r="CK7" i="9"/>
  <c r="CL10" i="8"/>
  <c r="CL9" i="8" s="1"/>
  <c r="CK7" i="8"/>
  <c r="CK8" i="8"/>
  <c r="CK10" i="1"/>
  <c r="CK9" i="1" s="1"/>
  <c r="CJ8" i="1"/>
  <c r="CJ7" i="1"/>
  <c r="CO10" i="11" l="1"/>
  <c r="CN8" i="11"/>
  <c r="CN9" i="11"/>
  <c r="CN7" i="11"/>
  <c r="CM10" i="10"/>
  <c r="CM9" i="10" s="1"/>
  <c r="CL8" i="10"/>
  <c r="CL7" i="10"/>
  <c r="CL8" i="9"/>
  <c r="CM10" i="9"/>
  <c r="CM9" i="9" s="1"/>
  <c r="CL7" i="9"/>
  <c r="CL7" i="8"/>
  <c r="CM10" i="8"/>
  <c r="CM9" i="8" s="1"/>
  <c r="CL8" i="8"/>
  <c r="CL10" i="1"/>
  <c r="CL9" i="1" s="1"/>
  <c r="CK8" i="1"/>
  <c r="CK7" i="1"/>
  <c r="CO7" i="11" l="1"/>
  <c r="CO9" i="11"/>
  <c r="CP10" i="11"/>
  <c r="CO8" i="11"/>
  <c r="CN10" i="10"/>
  <c r="CN9" i="10" s="1"/>
  <c r="CM8" i="10"/>
  <c r="CM7" i="10"/>
  <c r="CM7" i="9"/>
  <c r="CN10" i="9"/>
  <c r="CN9" i="9" s="1"/>
  <c r="CM8" i="9"/>
  <c r="CM8" i="8"/>
  <c r="CM7" i="8"/>
  <c r="CN10" i="8"/>
  <c r="CN9" i="8" s="1"/>
  <c r="CM10" i="1"/>
  <c r="CM9" i="1" s="1"/>
  <c r="CL8" i="1"/>
  <c r="CL7" i="1"/>
  <c r="CP9" i="11" l="1"/>
  <c r="CP7" i="11"/>
  <c r="CQ10" i="11"/>
  <c r="CP8" i="11"/>
  <c r="CN7" i="10"/>
  <c r="CN8" i="10"/>
  <c r="CO10" i="10"/>
  <c r="CO9" i="10" s="1"/>
  <c r="CN7" i="9"/>
  <c r="CO10" i="9"/>
  <c r="CO9" i="9" s="1"/>
  <c r="CN8" i="9"/>
  <c r="CO10" i="8"/>
  <c r="CO9" i="8" s="1"/>
  <c r="CN8" i="8"/>
  <c r="CN7" i="8"/>
  <c r="CN10" i="1"/>
  <c r="CN9" i="1" s="1"/>
  <c r="CM7" i="1"/>
  <c r="CM8" i="1"/>
  <c r="CQ9" i="11" l="1"/>
  <c r="CQ7" i="11"/>
  <c r="CQ8" i="11"/>
  <c r="CR10" i="11"/>
  <c r="CO7" i="10"/>
  <c r="CO8" i="10"/>
  <c r="CP10" i="10"/>
  <c r="CP9" i="10" s="1"/>
  <c r="CP10" i="9"/>
  <c r="CP9" i="9" s="1"/>
  <c r="CO7" i="9"/>
  <c r="CO8" i="9"/>
  <c r="CP10" i="8"/>
  <c r="CP9" i="8" s="1"/>
  <c r="CO8" i="8"/>
  <c r="CO7" i="8"/>
  <c r="CO10" i="1"/>
  <c r="CO9" i="1" s="1"/>
  <c r="CN7" i="1"/>
  <c r="CN8" i="1"/>
  <c r="CS10" i="11" l="1"/>
  <c r="CR8" i="11"/>
  <c r="CR9" i="11"/>
  <c r="CR7" i="11"/>
  <c r="CP8" i="10"/>
  <c r="CQ10" i="10"/>
  <c r="CQ9" i="10" s="1"/>
  <c r="CP7" i="10"/>
  <c r="CQ10" i="9"/>
  <c r="CQ9" i="9" s="1"/>
  <c r="CP8" i="9"/>
  <c r="CP7" i="9"/>
  <c r="CP8" i="8"/>
  <c r="CP7" i="8"/>
  <c r="CQ10" i="8"/>
  <c r="CQ9" i="8" s="1"/>
  <c r="CP10" i="1"/>
  <c r="CP9" i="1" s="1"/>
  <c r="CO7" i="1"/>
  <c r="CO8" i="1"/>
  <c r="CT10" i="11" l="1"/>
  <c r="CS8" i="11"/>
  <c r="CS9" i="11"/>
  <c r="CS7" i="11"/>
  <c r="CR10" i="10"/>
  <c r="CR9" i="10" s="1"/>
  <c r="CQ8" i="10"/>
  <c r="CQ7" i="10"/>
  <c r="CR10" i="9"/>
  <c r="CR9" i="9" s="1"/>
  <c r="CQ8" i="9"/>
  <c r="CQ7" i="9"/>
  <c r="CQ7" i="8"/>
  <c r="CQ8" i="8"/>
  <c r="CR10" i="8"/>
  <c r="CR9" i="8" s="1"/>
  <c r="CQ10" i="1"/>
  <c r="CQ9" i="1" s="1"/>
  <c r="CP7" i="1"/>
  <c r="CP8" i="1"/>
  <c r="CU10" i="11" l="1"/>
  <c r="CT8" i="11"/>
  <c r="CT9" i="11"/>
  <c r="CT7" i="11"/>
  <c r="CS10" i="10"/>
  <c r="CS9" i="10" s="1"/>
  <c r="CR8" i="10"/>
  <c r="CR7" i="10"/>
  <c r="CR8" i="9"/>
  <c r="CS10" i="9"/>
  <c r="CS9" i="9" s="1"/>
  <c r="CR7" i="9"/>
  <c r="CR7" i="8"/>
  <c r="CR8" i="8"/>
  <c r="CS10" i="8"/>
  <c r="CS9" i="8" s="1"/>
  <c r="CR10" i="1"/>
  <c r="CR9" i="1" s="1"/>
  <c r="CQ8" i="1"/>
  <c r="CQ7" i="1"/>
  <c r="CU9" i="11" l="1"/>
  <c r="CU7" i="11"/>
  <c r="CU8" i="11"/>
  <c r="CT10" i="10"/>
  <c r="CT9" i="10" s="1"/>
  <c r="CS8" i="10"/>
  <c r="CS7" i="10"/>
  <c r="CS7" i="9"/>
  <c r="CS8" i="9"/>
  <c r="CT10" i="9"/>
  <c r="CT9" i="9" s="1"/>
  <c r="CT10" i="8"/>
  <c r="CT9" i="8" s="1"/>
  <c r="CS7" i="8"/>
  <c r="CS8" i="8"/>
  <c r="CS10" i="1"/>
  <c r="CS9" i="1" s="1"/>
  <c r="CR8" i="1"/>
  <c r="CR7" i="1"/>
  <c r="CT8" i="10" l="1"/>
  <c r="CU10" i="10"/>
  <c r="CU9" i="10" s="1"/>
  <c r="CT7" i="10"/>
  <c r="CT7" i="9"/>
  <c r="CT8" i="9"/>
  <c r="CU10" i="9"/>
  <c r="CU9" i="9" s="1"/>
  <c r="CU10" i="8"/>
  <c r="CU9" i="8" s="1"/>
  <c r="CT8" i="8"/>
  <c r="CT7" i="8"/>
  <c r="CT10" i="1"/>
  <c r="CT9" i="1" s="1"/>
  <c r="CS7" i="1"/>
  <c r="CS8" i="1"/>
  <c r="CU7" i="10" l="1"/>
  <c r="CU8" i="10"/>
  <c r="CU8" i="9"/>
  <c r="CU7" i="9"/>
  <c r="CU8" i="8"/>
  <c r="CU7" i="8"/>
  <c r="CU10" i="1"/>
  <c r="CU9" i="1" s="1"/>
  <c r="CT8" i="1"/>
  <c r="CT7" i="1"/>
  <c r="CU8" i="1" l="1"/>
  <c r="CU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tc={C57E65CE-6E81-7842-95E3-C9B46F90542F}</author>
  </authors>
  <commentList>
    <comment ref="M10" authorId="0" shapeId="0" xr:uid="{C57E65CE-6E81-7842-95E3-C9B46F90542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Insérer ici la date du dimanche de la première semaine du projet et tout s’ajustera automatiquement.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tc={A7AC65AD-9161-F84E-9B29-7D28111D0500}</author>
  </authors>
  <commentList>
    <comment ref="M10" authorId="0" shapeId="0" xr:uid="{A7AC65AD-9161-F84E-9B29-7D28111D05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Insérer ici la date du dimanche de la première semaine du projet et tout s’ajustera automatiquement.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tc={CFDFD3B7-2333-EC47-80FD-CB91661E55CA}</author>
  </authors>
  <commentList>
    <comment ref="M10" authorId="0" shapeId="0" xr:uid="{CFDFD3B7-2333-EC47-80FD-CB91661E55C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Insérer ici la date du dimanche de la première semaine du projet et tout s’ajustera automatiquement.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tc={464A7E9C-A693-CF44-999C-2E7D3BB2B9F4}</author>
  </authors>
  <commentList>
    <comment ref="M10" authorId="0" shapeId="0" xr:uid="{464A7E9C-A693-CF44-999C-2E7D3BB2B9F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Insérer ici la date du dimanche de la première semaine du projet et tout s’ajustera automatiquement.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tc={1ED5E162-D590-FE4E-8D06-15DD6D3C6605}</author>
  </authors>
  <commentList>
    <comment ref="M10" authorId="0" shapeId="0" xr:uid="{1ED5E162-D590-FE4E-8D06-15DD6D3C660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Insérer ici la date du dimanche de la première semaine du projet et tout s’ajustera automatiquement.</t>
      </text>
    </comment>
  </commentList>
</comments>
</file>

<file path=xl/sharedStrings.xml><?xml version="1.0" encoding="utf-8"?>
<sst xmlns="http://schemas.openxmlformats.org/spreadsheetml/2006/main" count="646" uniqueCount="181">
  <si>
    <t>01</t>
  </si>
  <si>
    <t>Planification</t>
  </si>
  <si>
    <t>Responsables</t>
  </si>
  <si>
    <t>%
Avancement</t>
  </si>
  <si>
    <t>Portrait régional</t>
  </si>
  <si>
    <t>02</t>
  </si>
  <si>
    <t>Vision et objectifs</t>
  </si>
  <si>
    <t>03</t>
  </si>
  <si>
    <t>Mise en action</t>
  </si>
  <si>
    <t>04</t>
  </si>
  <si>
    <t>05</t>
  </si>
  <si>
    <t>Étape 1</t>
  </si>
  <si>
    <t>Étape 2</t>
  </si>
  <si>
    <t>Étape 3</t>
  </si>
  <si>
    <t>Étape 4</t>
  </si>
  <si>
    <t>AVANCEMENT DES TRAVAUX</t>
  </si>
  <si>
    <t>Nécessite approbation</t>
  </si>
  <si>
    <t>1.1 Planifier la gestion de projet</t>
  </si>
  <si>
    <t>1.1.1 Configurer la structure organisationnelle</t>
  </si>
  <si>
    <t>1.1.2 Faire l'échéancier</t>
  </si>
  <si>
    <t>1.1.3 Faire le budget</t>
  </si>
  <si>
    <t>1.1.4 Identifier et analyser les risques</t>
  </si>
  <si>
    <t>1.2 Gérer des parties prenantes</t>
  </si>
  <si>
    <t>1.2.1 Identifier les parties prenantes</t>
  </si>
  <si>
    <t>1.2.2 Mobiliser les parties prenantes</t>
  </si>
  <si>
    <t>1.3 Gérer les communications</t>
  </si>
  <si>
    <t>1.3.1 Communiquer</t>
  </si>
  <si>
    <t>1.3.2 Développer une compréhension commune de l'économie circulaire</t>
  </si>
  <si>
    <t>Oui</t>
  </si>
  <si>
    <t>Non</t>
  </si>
  <si>
    <t>2.1 Consulter les parties prenantes</t>
  </si>
  <si>
    <t>2.1.1 Préparer le questionnaire</t>
  </si>
  <si>
    <t>2.1.2 Envoyer le questionnaire</t>
  </si>
  <si>
    <t>2.1.3 Faire le suivi</t>
  </si>
  <si>
    <t>2.1.4 …</t>
  </si>
  <si>
    <t>2.2 Compiler et analyser les résultats dans un rapport</t>
  </si>
  <si>
    <t>2.2.1 Compiler et analyser les résultats</t>
  </si>
  <si>
    <t>2.2.2 Rédiger le rapport de diagnostic territorial</t>
  </si>
  <si>
    <t>2.2.3 …</t>
  </si>
  <si>
    <t>3.1 Faire la réflexion stratégique</t>
  </si>
  <si>
    <t>3.3 Définir les objectifs et les indicateurs</t>
  </si>
  <si>
    <t>3.3.1 Se fixer des objectifs SMART</t>
  </si>
  <si>
    <t>3.3.2 Identifier des indicateurs de circularité</t>
  </si>
  <si>
    <t>4.1 Élaborer la feuille de route</t>
  </si>
  <si>
    <t>4.1.1 Définir et prioriser les actions de la feuille de route</t>
  </si>
  <si>
    <t>4.1.2 Rédiger la feuille de route</t>
  </si>
  <si>
    <t>4.2 Lancer la feuille de route</t>
  </si>
  <si>
    <t>4.2.2 Planifier et gérer les communications</t>
  </si>
  <si>
    <t>4.2.3 Lancer la feuille de route et assurer le suivi</t>
  </si>
  <si>
    <t>5.1 Évaluer et faire évoluer la feuille de route</t>
  </si>
  <si>
    <t>5.1.1 Déterminer les mécanismes de suivi pour l'évaluation de la coordination et de la gouvernance</t>
  </si>
  <si>
    <t>5.1.2 Déterminer les mécanismes de suivi pour l'évaluation de la mise en œuvre des actions</t>
  </si>
  <si>
    <t>5.1.3 Intégrer les mécanismes de suivi au travers des quatre autres étapes</t>
  </si>
  <si>
    <t>5.1.4 Établir un calendrier des évaluations et les intégrer à l'échéancier</t>
  </si>
  <si>
    <t>En continu</t>
  </si>
  <si>
    <r>
      <rPr>
        <b/>
        <sz val="9"/>
        <color theme="1"/>
        <rFont val="Arial"/>
        <family val="2"/>
      </rPr>
      <t>Durée</t>
    </r>
    <r>
      <rPr>
        <sz val="9"/>
        <color theme="1"/>
        <rFont val="Arial"/>
        <family val="2"/>
      </rPr>
      <t xml:space="preserve">
(jours)</t>
    </r>
  </si>
  <si>
    <t>Il manque en haut le nom et numéro de l'outil, l'activité, la sous-activité.</t>
  </si>
  <si>
    <t>Le titre de l'onglet ne devrait pas porter le numéro 01.</t>
  </si>
  <si>
    <t>RÉGION</t>
  </si>
  <si>
    <t>À compléter</t>
  </si>
  <si>
    <t>ÉQUIPE DE PROJET</t>
  </si>
  <si>
    <t>DÉBUT</t>
  </si>
  <si>
    <t>FIN</t>
  </si>
  <si>
    <t>Étapes / Activités</t>
  </si>
  <si>
    <t>4.2.1 Préparer l'événement (réservation de salle, traiteur, etc.)</t>
  </si>
  <si>
    <t>Évaluation et évolution</t>
  </si>
  <si>
    <t>PLANIFICATION</t>
  </si>
  <si>
    <t>PORTRAIT RÉGIONAL</t>
  </si>
  <si>
    <t>VISION ET OBJECTIFS</t>
  </si>
  <si>
    <t>Colonne1</t>
  </si>
  <si>
    <t>Colonne2</t>
  </si>
  <si>
    <t>Colonne3</t>
  </si>
  <si>
    <t>Colonne4</t>
  </si>
  <si>
    <t>Colonne5</t>
  </si>
  <si>
    <t>Colonne6</t>
  </si>
  <si>
    <t>Colonne7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</si>
  <si>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</si>
  <si>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</si>
  <si>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</si>
  <si>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</si>
  <si>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</si>
  <si>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</si>
  <si>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</si>
  <si>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</si>
  <si>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</si>
  <si>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</si>
  <si>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</si>
  <si>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</si>
  <si>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</si>
  <si>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</si>
  <si>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</si>
  <si>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</si>
  <si>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</si>
  <si>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</si>
  <si>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</si>
  <si>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</si>
  <si>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</si>
  <si>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</si>
  <si>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</si>
  <si>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</si>
  <si>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</si>
  <si>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Colonne33</t>
  </si>
  <si>
    <t>Colonne34</t>
  </si>
  <si>
    <t>Colonne35</t>
  </si>
  <si>
    <t>Colonne36</t>
  </si>
  <si>
    <t>Colonne37</t>
  </si>
  <si>
    <t>Colonne38</t>
  </si>
  <si>
    <t>Colonne39</t>
  </si>
  <si>
    <t>Colonne40</t>
  </si>
  <si>
    <t>Colonne41</t>
  </si>
  <si>
    <t>Colonne42</t>
  </si>
  <si>
    <t>Colonne43</t>
  </si>
  <si>
    <t>Colonne44</t>
  </si>
  <si>
    <t>Colonne45</t>
  </si>
  <si>
    <t>Colonne46</t>
  </si>
  <si>
    <t>Colonne47</t>
  </si>
  <si>
    <t>Colonne48</t>
  </si>
  <si>
    <t>Colonne49</t>
  </si>
  <si>
    <t>Colonne50</t>
  </si>
  <si>
    <t>Colonne51</t>
  </si>
  <si>
    <t>Colonne52</t>
  </si>
  <si>
    <t>Colonne53</t>
  </si>
  <si>
    <t>Colonne54</t>
  </si>
  <si>
    <t>Colonne55</t>
  </si>
  <si>
    <t>Colonne56</t>
  </si>
  <si>
    <t>Colonne57</t>
  </si>
  <si>
    <t>Colonne58</t>
  </si>
  <si>
    <t>Colonne59</t>
  </si>
  <si>
    <t>Colonne60</t>
  </si>
  <si>
    <t>Colonne61</t>
  </si>
  <si>
    <t>Colonne62</t>
  </si>
  <si>
    <t>Colonne63</t>
  </si>
  <si>
    <t>Colonne64</t>
  </si>
  <si>
    <t>Colonne65</t>
  </si>
  <si>
    <t>Colonne66</t>
  </si>
  <si>
    <t>Colonne67</t>
  </si>
  <si>
    <t>Colonne68</t>
  </si>
  <si>
    <t>Colonne69</t>
  </si>
  <si>
    <t>Colonne70</t>
  </si>
  <si>
    <t>Colonne71</t>
  </si>
  <si>
    <t>Colonne72</t>
  </si>
  <si>
    <t>Colonne73</t>
  </si>
  <si>
    <t>Colonne74</t>
  </si>
  <si>
    <t>Colonne75</t>
  </si>
  <si>
    <t>Colonne76</t>
  </si>
  <si>
    <t>Colonne77</t>
  </si>
  <si>
    <t>Colonne78</t>
  </si>
  <si>
    <t>Colonne79</t>
  </si>
  <si>
    <t>Colonne80</t>
  </si>
  <si>
    <t>Colonne81</t>
  </si>
  <si>
    <t>Colonne82</t>
  </si>
  <si>
    <t>Colonne83</t>
  </si>
  <si>
    <t>Colonne84</t>
  </si>
  <si>
    <t>Colonne85</t>
  </si>
  <si>
    <t>Colonne86</t>
  </si>
  <si>
    <t>Colonne87</t>
  </si>
  <si>
    <t>Colonne88</t>
  </si>
  <si>
    <t>Colonne89</t>
  </si>
  <si>
    <t>Colonne90</t>
  </si>
  <si>
    <t>Colonne91</t>
  </si>
  <si>
    <t>ÉTAPE 1 - PLANIFICATION</t>
  </si>
  <si>
    <t>Début</t>
  </si>
  <si>
    <t>Fin</t>
  </si>
  <si>
    <t>ÉTAPE 5 - ÉVALUATION ET ÉVOLUTION (en continu)</t>
  </si>
  <si>
    <t>ÉTAPE 2 - PORTRAIT RÉGIONAL</t>
  </si>
  <si>
    <t>ÉTAPE 3 - VISION ET OBJECTIFS</t>
  </si>
  <si>
    <t>3.2 Créer et animer des sous-comités techniques</t>
  </si>
  <si>
    <t>3.2.1 Créer les sous-comités techniques</t>
  </si>
  <si>
    <t>3.2.2 Organiser les rencontres des sous-comités techniques</t>
  </si>
  <si>
    <t>ÉTAPE 4 - MISE EN ACTION</t>
  </si>
  <si>
    <t>ÉTAPE 5 - ÉVALUATION ET ÉVOLUTION</t>
  </si>
  <si>
    <t>Total</t>
  </si>
  <si>
    <t>Outil 1.1.2 - Échéancier</t>
  </si>
  <si>
    <t>Activité 1.1 - Planifier la gestion du projet</t>
  </si>
  <si>
    <t>Sous-activité 1.1.2 - Faire l'échéancier</t>
  </si>
  <si>
    <t>DURÉE (mois)</t>
  </si>
  <si>
    <r>
      <rPr>
        <b/>
        <sz val="9"/>
        <color theme="1"/>
        <rFont val="Arial"/>
        <family val="2"/>
      </rPr>
      <t>Durée</t>
    </r>
    <r>
      <rPr>
        <b/>
        <sz val="9"/>
        <color theme="1"/>
        <rFont val="Arial"/>
        <family val="2"/>
      </rPr>
      <t xml:space="preserve">
(jours)</t>
    </r>
  </si>
  <si>
    <t>Appliquer les mécanismes de suivi déterminés à l'étape 5.</t>
  </si>
  <si>
    <t>MISE EN ACTION</t>
  </si>
  <si>
    <t>SEMAINES :</t>
  </si>
  <si>
    <t>Outil produit par RECYC-QUÉBEC,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</si>
</sst>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"/>
    <numFmt numFmtId="165" formatCode="d"/>
    <numFmt numFmtId="166" formatCode="yyyy/mm/dd;@"/>
  </numFmts>
  <fonts count="4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3D93A1"/>
      <name val="Arial"/>
      <family val="2"/>
    </font>
    <font>
      <b/>
      <sz val="22"/>
      <color rgb="FF3D93A1"/>
      <name val="Arial"/>
      <family val="2"/>
    </font>
    <font>
      <sz val="9"/>
      <color rgb="FF3D93A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30"/>
      <color rgb="FF3D93A1"/>
      <name val="Arial"/>
      <family val="2"/>
    </font>
    <font>
      <b/>
      <sz val="24"/>
      <color rgb="FF3D93A1"/>
      <name val="Arial"/>
      <family val="2"/>
    </font>
    <font>
      <b/>
      <sz val="14"/>
      <color rgb="FF3D93A1"/>
      <name val="Arial"/>
      <family val="2"/>
    </font>
    <font>
      <b/>
      <sz val="14"/>
      <color theme="1"/>
      <name val="Arial"/>
      <family val="2"/>
    </font>
    <font>
      <b/>
      <sz val="14"/>
      <color rgb="FFA4A1AB"/>
      <name val="Arial"/>
      <family val="2"/>
    </font>
    <font>
      <b/>
      <sz val="14"/>
      <color rgb="FFF2CC26"/>
      <name val="Arial"/>
      <family val="2"/>
    </font>
    <font>
      <b/>
      <sz val="9"/>
      <color rgb="FFA2C33A"/>
      <name val="Arial"/>
      <family val="2"/>
    </font>
    <font>
      <sz val="10"/>
      <color rgb="FFA2C33A"/>
      <name val="Arial"/>
      <family val="2"/>
    </font>
    <font>
      <b/>
      <sz val="14"/>
      <color rgb="FFA2C33A"/>
      <name val="Arial"/>
      <family val="2"/>
    </font>
    <font>
      <b/>
      <sz val="10"/>
      <color rgb="FFA2C33A"/>
      <name val="Arial"/>
      <family val="2"/>
    </font>
    <font>
      <b/>
      <sz val="22"/>
      <color theme="1"/>
      <name val="Arial"/>
      <family val="2"/>
    </font>
    <font>
      <sz val="12"/>
      <color rgb="FFFFFFFF"/>
      <name val="Helvetica"/>
      <family val="2"/>
    </font>
    <font>
      <sz val="12"/>
      <color rgb="FFFF0000"/>
      <name val="Helvetica"/>
      <family val="2"/>
    </font>
    <font>
      <b/>
      <sz val="11"/>
      <color rgb="FF3D93A1"/>
      <name val="Arial"/>
      <family val="2"/>
    </font>
    <font>
      <b/>
      <sz val="11"/>
      <color rgb="FFA4A1AB"/>
      <name val="Arial"/>
      <family val="2"/>
    </font>
    <font>
      <b/>
      <sz val="11"/>
      <color rgb="FFF2CC26"/>
      <name val="Arial"/>
      <family val="2"/>
    </font>
    <font>
      <b/>
      <sz val="11"/>
      <color rgb="FFA2C33A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rgb="FFFF0000"/>
      <name val="Helvetica"/>
      <family val="2"/>
    </font>
    <font>
      <b/>
      <sz val="12"/>
      <color theme="0"/>
      <name val="Arial"/>
      <family val="2"/>
    </font>
    <font>
      <b/>
      <sz val="8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D93A1"/>
        <bgColor indexed="64"/>
      </patternFill>
    </fill>
    <fill>
      <patternFill patternType="solid">
        <fgColor rgb="FFA4A1AB"/>
        <bgColor indexed="64"/>
      </patternFill>
    </fill>
    <fill>
      <patternFill patternType="solid">
        <fgColor rgb="FFF2CC26"/>
        <bgColor indexed="64"/>
      </patternFill>
    </fill>
    <fill>
      <patternFill patternType="solid">
        <fgColor rgb="FFB6991D"/>
        <bgColor indexed="64"/>
      </patternFill>
    </fill>
    <fill>
      <patternFill patternType="solid">
        <fgColor rgb="FFA2C33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/>
      <right style="thin">
        <color theme="0" tint="-0.2499465926084170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theme="0" tint="-0.24994659260841701"/>
      </right>
      <top/>
      <bottom/>
      <diagonal/>
    </border>
    <border>
      <left style="thick">
        <color auto="1"/>
      </left>
      <right/>
      <top style="thin">
        <color theme="1"/>
      </top>
      <bottom/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2" fillId="8" borderId="0" xfId="0" applyFont="1" applyFill="1" applyAlignment="1">
      <alignment vertical="center"/>
    </xf>
    <xf numFmtId="0" fontId="2" fillId="8" borderId="0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2" fillId="8" borderId="5" xfId="0" applyFont="1" applyFill="1" applyBorder="1" applyAlignment="1">
      <alignment vertical="center"/>
    </xf>
    <xf numFmtId="0" fontId="7" fillId="8" borderId="0" xfId="0" applyFont="1" applyFill="1" applyAlignment="1">
      <alignment vertical="top"/>
    </xf>
    <xf numFmtId="0" fontId="2" fillId="8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11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9" fontId="11" fillId="0" borderId="0" xfId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9" fontId="11" fillId="0" borderId="0" xfId="1" applyFont="1" applyBorder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9" fillId="0" borderId="0" xfId="0" applyFont="1" applyAlignment="1">
      <alignment horizontal="justify" vertical="center" readingOrder="1"/>
    </xf>
    <xf numFmtId="0" fontId="9" fillId="0" borderId="0" xfId="0" applyFont="1" applyAlignment="1">
      <alignment horizontal="left" vertical="center" readingOrder="1"/>
    </xf>
    <xf numFmtId="0" fontId="11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164" fontId="32" fillId="2" borderId="0" xfId="0" applyNumberFormat="1" applyFont="1" applyFill="1" applyAlignment="1">
      <alignment horizontal="center" vertical="center"/>
    </xf>
    <xf numFmtId="164" fontId="32" fillId="2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Border="1" applyAlignment="1">
      <alignment horizontal="center" vertical="center"/>
    </xf>
    <xf numFmtId="164" fontId="32" fillId="0" borderId="0" xfId="0" applyNumberFormat="1" applyFont="1" applyFill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0" fontId="33" fillId="0" borderId="0" xfId="0" applyNumberFormat="1" applyFont="1" applyBorder="1" applyAlignment="1"/>
    <xf numFmtId="0" fontId="11" fillId="0" borderId="0" xfId="0" applyNumberFormat="1" applyFont="1" applyBorder="1" applyAlignment="1"/>
    <xf numFmtId="0" fontId="9" fillId="0" borderId="6" xfId="0" applyNumberFormat="1" applyFont="1" applyBorder="1" applyAlignment="1">
      <alignment horizontal="center" textRotation="90" wrapText="1"/>
    </xf>
    <xf numFmtId="0" fontId="9" fillId="0" borderId="7" xfId="0" applyNumberFormat="1" applyFont="1" applyBorder="1" applyAlignment="1">
      <alignment horizontal="center" textRotation="90" wrapText="1"/>
    </xf>
    <xf numFmtId="164" fontId="32" fillId="0" borderId="7" xfId="0" applyNumberFormat="1" applyFont="1" applyBorder="1" applyAlignment="1">
      <alignment horizontal="center" vertical="center"/>
    </xf>
    <xf numFmtId="164" fontId="32" fillId="0" borderId="7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 wrapText="1"/>
    </xf>
    <xf numFmtId="164" fontId="32" fillId="0" borderId="9" xfId="0" applyNumberFormat="1" applyFont="1" applyFill="1" applyBorder="1" applyAlignment="1">
      <alignment horizontal="center" vertical="center"/>
    </xf>
    <xf numFmtId="164" fontId="32" fillId="0" borderId="9" xfId="0" applyNumberFormat="1" applyFont="1" applyBorder="1" applyAlignment="1">
      <alignment horizontal="center" vertical="center"/>
    </xf>
    <xf numFmtId="164" fontId="35" fillId="9" borderId="10" xfId="0" applyNumberFormat="1" applyFont="1" applyFill="1" applyBorder="1" applyAlignment="1">
      <alignment horizontal="center" vertical="center"/>
    </xf>
    <xf numFmtId="164" fontId="35" fillId="9" borderId="11" xfId="0" applyNumberFormat="1" applyFont="1" applyFill="1" applyBorder="1" applyAlignment="1">
      <alignment horizontal="center" vertical="center"/>
    </xf>
    <xf numFmtId="0" fontId="9" fillId="9" borderId="6" xfId="0" applyNumberFormat="1" applyFont="1" applyFill="1" applyBorder="1" applyAlignment="1">
      <alignment horizontal="center" textRotation="90" wrapText="1"/>
    </xf>
    <xf numFmtId="0" fontId="9" fillId="9" borderId="7" xfId="0" applyNumberFormat="1" applyFont="1" applyFill="1" applyBorder="1" applyAlignment="1">
      <alignment horizontal="center" textRotation="90" wrapText="1"/>
    </xf>
    <xf numFmtId="165" fontId="29" fillId="9" borderId="8" xfId="0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9" fillId="9" borderId="8" xfId="0" applyNumberFormat="1" applyFont="1" applyFill="1" applyBorder="1" applyAlignment="1">
      <alignment horizontal="center" textRotation="90" wrapText="1"/>
    </xf>
    <xf numFmtId="0" fontId="9" fillId="0" borderId="8" xfId="0" applyNumberFormat="1" applyFont="1" applyBorder="1" applyAlignment="1">
      <alignment horizontal="center" textRotation="90" wrapText="1"/>
    </xf>
    <xf numFmtId="0" fontId="11" fillId="0" borderId="0" xfId="0" applyNumberFormat="1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164" fontId="32" fillId="0" borderId="12" xfId="0" applyNumberFormat="1" applyFont="1" applyBorder="1" applyAlignment="1">
      <alignment horizontal="center" vertical="center"/>
    </xf>
    <xf numFmtId="0" fontId="4" fillId="8" borderId="0" xfId="0" quotePrefix="1" applyNumberFormat="1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164" fontId="32" fillId="0" borderId="8" xfId="0" applyNumberFormat="1" applyFont="1" applyFill="1" applyBorder="1" applyAlignment="1">
      <alignment horizontal="center" vertical="center"/>
    </xf>
    <xf numFmtId="164" fontId="32" fillId="0" borderId="12" xfId="0" applyNumberFormat="1" applyFont="1" applyFill="1" applyBorder="1" applyAlignment="1">
      <alignment horizontal="center" vertical="center"/>
    </xf>
    <xf numFmtId="164" fontId="31" fillId="7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1"/>
    </xf>
    <xf numFmtId="0" fontId="9" fillId="9" borderId="0" xfId="0" applyFont="1" applyFill="1" applyBorder="1" applyAlignment="1">
      <alignment horizontal="left" vertical="center" wrapText="1" indent="1"/>
    </xf>
    <xf numFmtId="0" fontId="34" fillId="7" borderId="0" xfId="0" applyFont="1" applyFill="1" applyBorder="1" applyAlignment="1">
      <alignment horizontal="left" vertical="center" indent="1"/>
    </xf>
    <xf numFmtId="164" fontId="32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vertical="center"/>
    </xf>
    <xf numFmtId="164" fontId="32" fillId="3" borderId="0" xfId="0" applyNumberFormat="1" applyFont="1" applyFill="1" applyBorder="1" applyAlignment="1">
      <alignment horizontal="center" vertical="center"/>
    </xf>
    <xf numFmtId="164" fontId="35" fillId="9" borderId="15" xfId="0" applyNumberFormat="1" applyFont="1" applyFill="1" applyBorder="1" applyAlignment="1">
      <alignment horizontal="center" vertical="center"/>
    </xf>
    <xf numFmtId="164" fontId="32" fillId="0" borderId="13" xfId="0" applyNumberFormat="1" applyFont="1" applyBorder="1" applyAlignment="1">
      <alignment horizontal="center" vertical="center"/>
    </xf>
    <xf numFmtId="164" fontId="32" fillId="0" borderId="13" xfId="0" applyNumberFormat="1" applyFont="1" applyFill="1" applyBorder="1" applyAlignment="1">
      <alignment horizontal="center" vertical="center"/>
    </xf>
    <xf numFmtId="164" fontId="32" fillId="0" borderId="14" xfId="0" applyNumberFormat="1" applyFont="1" applyFill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164" fontId="32" fillId="4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6" fillId="6" borderId="0" xfId="0" applyFont="1" applyFill="1" applyAlignment="1">
      <alignment vertical="center"/>
    </xf>
    <xf numFmtId="164" fontId="32" fillId="6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wrapText="1" indent="1"/>
    </xf>
    <xf numFmtId="0" fontId="6" fillId="5" borderId="0" xfId="0" applyFont="1" applyFill="1" applyAlignment="1">
      <alignment vertical="center"/>
    </xf>
    <xf numFmtId="0" fontId="11" fillId="0" borderId="0" xfId="0" applyFont="1" applyAlignment="1">
      <alignment horizontal="left" vertical="center" wrapText="1" indent="1"/>
    </xf>
    <xf numFmtId="9" fontId="11" fillId="0" borderId="0" xfId="0" applyNumberFormat="1" applyFont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4" fillId="8" borderId="0" xfId="0" applyFont="1" applyFill="1" applyAlignment="1">
      <alignment horizontal="left" vertical="center" indent="5"/>
    </xf>
    <xf numFmtId="0" fontId="11" fillId="8" borderId="0" xfId="0" applyFont="1" applyFill="1" applyAlignment="1">
      <alignment vertical="center"/>
    </xf>
    <xf numFmtId="164" fontId="32" fillId="5" borderId="0" xfId="0" applyNumberFormat="1" applyFont="1" applyFill="1" applyAlignment="1">
      <alignment horizontal="center" vertical="center"/>
    </xf>
    <xf numFmtId="164" fontId="32" fillId="5" borderId="0" xfId="0" applyNumberFormat="1" applyFont="1" applyFill="1" applyBorder="1" applyAlignment="1">
      <alignment horizontal="center" vertical="center"/>
    </xf>
    <xf numFmtId="164" fontId="32" fillId="5" borderId="7" xfId="0" applyNumberFormat="1" applyFont="1" applyFill="1" applyBorder="1" applyAlignment="1">
      <alignment horizontal="center" vertical="center"/>
    </xf>
    <xf numFmtId="164" fontId="32" fillId="5" borderId="9" xfId="0" applyNumberFormat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10" borderId="18" xfId="0" applyFont="1" applyFill="1" applyBorder="1" applyAlignment="1">
      <alignment horizontal="center" vertical="center"/>
    </xf>
    <xf numFmtId="9" fontId="11" fillId="0" borderId="18" xfId="1" applyNumberFormat="1" applyFont="1" applyBorder="1" applyAlignment="1">
      <alignment horizontal="center" vertical="center"/>
    </xf>
    <xf numFmtId="14" fontId="11" fillId="10" borderId="18" xfId="0" applyNumberFormat="1" applyFont="1" applyFill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9" fontId="11" fillId="0" borderId="0" xfId="1" applyNumberFormat="1" applyFont="1" applyAlignment="1">
      <alignment horizontal="center" vertical="center" wrapText="1"/>
    </xf>
    <xf numFmtId="14" fontId="11" fillId="10" borderId="0" xfId="0" applyNumberFormat="1" applyFont="1" applyFill="1" applyAlignment="1">
      <alignment horizontal="center" vertical="center"/>
    </xf>
    <xf numFmtId="9" fontId="11" fillId="0" borderId="0" xfId="1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9" fontId="11" fillId="0" borderId="0" xfId="0" applyNumberFormat="1" applyFont="1" applyFill="1" applyAlignment="1">
      <alignment horizontal="center" vertical="center"/>
    </xf>
    <xf numFmtId="0" fontId="9" fillId="9" borderId="0" xfId="0" applyNumberFormat="1" applyFont="1" applyFill="1" applyBorder="1" applyAlignment="1">
      <alignment horizontal="center" wrapText="1"/>
    </xf>
    <xf numFmtId="0" fontId="11" fillId="9" borderId="0" xfId="0" applyNumberFormat="1" applyFont="1" applyFill="1" applyBorder="1" applyAlignment="1">
      <alignment horizontal="center" wrapText="1"/>
    </xf>
    <xf numFmtId="9" fontId="36" fillId="9" borderId="3" xfId="0" applyNumberFormat="1" applyFont="1" applyFill="1" applyBorder="1" applyAlignment="1">
      <alignment wrapText="1"/>
    </xf>
    <xf numFmtId="9" fontId="36" fillId="9" borderId="2" xfId="0" applyNumberFormat="1" applyFont="1" applyFill="1" applyBorder="1" applyAlignment="1">
      <alignment wrapText="1"/>
    </xf>
    <xf numFmtId="9" fontId="36" fillId="9" borderId="0" xfId="0" applyNumberFormat="1" applyFont="1" applyFill="1" applyBorder="1" applyAlignment="1">
      <alignment wrapText="1"/>
    </xf>
    <xf numFmtId="0" fontId="36" fillId="9" borderId="0" xfId="0" applyNumberFormat="1" applyFont="1" applyFill="1" applyBorder="1" applyAlignment="1">
      <alignment horizontal="center" wrapText="1"/>
    </xf>
    <xf numFmtId="0" fontId="37" fillId="9" borderId="0" xfId="0" applyNumberFormat="1" applyFont="1" applyFill="1" applyBorder="1" applyAlignment="1">
      <alignment horizontal="center" wrapText="1"/>
    </xf>
    <xf numFmtId="0" fontId="38" fillId="9" borderId="0" xfId="0" applyNumberFormat="1" applyFont="1" applyFill="1" applyBorder="1" applyAlignment="1">
      <alignment horizontal="left" vertical="center" wrapText="1" indent="1"/>
    </xf>
    <xf numFmtId="0" fontId="29" fillId="9" borderId="0" xfId="0" applyNumberFormat="1" applyFont="1" applyFill="1" applyBorder="1" applyAlignment="1">
      <alignment horizontal="left" vertical="center" wrapText="1" indent="1"/>
    </xf>
    <xf numFmtId="0" fontId="9" fillId="9" borderId="2" xfId="0" applyNumberFormat="1" applyFont="1" applyFill="1" applyBorder="1" applyAlignment="1">
      <alignment horizontal="center" wrapText="1"/>
    </xf>
    <xf numFmtId="0" fontId="11" fillId="9" borderId="2" xfId="0" applyNumberFormat="1" applyFont="1" applyFill="1" applyBorder="1" applyAlignment="1">
      <alignment horizontal="center" wrapText="1"/>
    </xf>
    <xf numFmtId="9" fontId="36" fillId="9" borderId="0" xfId="0" applyNumberFormat="1" applyFont="1" applyFill="1" applyBorder="1" applyAlignment="1">
      <alignment horizontal="center" wrapText="1"/>
    </xf>
    <xf numFmtId="0" fontId="36" fillId="9" borderId="2" xfId="0" applyNumberFormat="1" applyFont="1" applyFill="1" applyBorder="1" applyAlignment="1">
      <alignment horizontal="center" wrapText="1"/>
    </xf>
    <xf numFmtId="0" fontId="37" fillId="9" borderId="2" xfId="0" applyNumberFormat="1" applyFont="1" applyFill="1" applyBorder="1" applyAlignment="1">
      <alignment horizontal="center" wrapText="1"/>
    </xf>
    <xf numFmtId="10" fontId="36" fillId="9" borderId="0" xfId="0" applyNumberFormat="1" applyFont="1" applyFill="1" applyBorder="1" applyAlignment="1">
      <alignment horizontal="center" wrapText="1"/>
    </xf>
    <xf numFmtId="10" fontId="9" fillId="9" borderId="0" xfId="0" applyNumberFormat="1" applyFont="1" applyFill="1" applyBorder="1" applyAlignment="1">
      <alignment horizontal="center" wrapText="1"/>
    </xf>
    <xf numFmtId="165" fontId="29" fillId="9" borderId="19" xfId="0" applyNumberFormat="1" applyFont="1" applyFill="1" applyBorder="1" applyAlignment="1">
      <alignment horizontal="center" vertical="center" wrapText="1"/>
    </xf>
    <xf numFmtId="165" fontId="29" fillId="0" borderId="19" xfId="0" applyNumberFormat="1" applyFont="1" applyBorder="1" applyAlignment="1">
      <alignment horizontal="center" vertical="center" wrapText="1"/>
    </xf>
    <xf numFmtId="0" fontId="40" fillId="3" borderId="0" xfId="0" applyFont="1" applyFill="1" applyAlignment="1">
      <alignment horizontal="left" vertical="top" indent="1"/>
    </xf>
    <xf numFmtId="166" fontId="39" fillId="8" borderId="0" xfId="0" applyNumberFormat="1" applyFont="1" applyFill="1" applyAlignment="1">
      <alignment horizontal="left" vertical="top"/>
    </xf>
    <xf numFmtId="0" fontId="22" fillId="4" borderId="0" xfId="0" quotePrefix="1" applyFont="1" applyFill="1" applyBorder="1" applyAlignment="1">
      <alignment horizontal="center" vertical="center"/>
    </xf>
    <xf numFmtId="0" fontId="22" fillId="6" borderId="0" xfId="0" quotePrefix="1" applyFont="1" applyFill="1" applyBorder="1" applyAlignment="1">
      <alignment horizontal="center" vertical="center"/>
    </xf>
    <xf numFmtId="0" fontId="22" fillId="5" borderId="0" xfId="0" quotePrefix="1" applyFont="1" applyFill="1" applyBorder="1" applyAlignment="1">
      <alignment horizontal="center" vertical="center"/>
    </xf>
    <xf numFmtId="0" fontId="22" fillId="2" borderId="0" xfId="0" quotePrefix="1" applyFont="1" applyFill="1" applyBorder="1" applyAlignment="1">
      <alignment horizontal="center" vertical="center"/>
    </xf>
    <xf numFmtId="0" fontId="22" fillId="3" borderId="0" xfId="0" quotePrefix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indent="1"/>
    </xf>
    <xf numFmtId="0" fontId="40" fillId="2" borderId="0" xfId="0" applyFont="1" applyFill="1" applyBorder="1" applyAlignment="1">
      <alignment horizontal="left" vertical="top" indent="1"/>
    </xf>
    <xf numFmtId="0" fontId="11" fillId="2" borderId="0" xfId="0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34" fillId="7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7" fillId="9" borderId="1" xfId="0" applyNumberFormat="1" applyFont="1" applyFill="1" applyBorder="1" applyAlignment="1">
      <alignment horizontal="left" vertical="center" wrapText="1" indent="1"/>
    </xf>
    <xf numFmtId="0" fontId="36" fillId="9" borderId="1" xfId="0" applyNumberFormat="1" applyFont="1" applyFill="1" applyBorder="1" applyAlignment="1">
      <alignment wrapText="1"/>
    </xf>
    <xf numFmtId="0" fontId="11" fillId="9" borderId="1" xfId="0" applyNumberFormat="1" applyFont="1" applyFill="1" applyBorder="1" applyAlignment="1"/>
    <xf numFmtId="14" fontId="11" fillId="0" borderId="0" xfId="1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164" fontId="32" fillId="2" borderId="21" xfId="0" applyNumberFormat="1" applyFont="1" applyFill="1" applyBorder="1" applyAlignment="1">
      <alignment horizontal="center" vertical="center"/>
    </xf>
    <xf numFmtId="9" fontId="36" fillId="9" borderId="22" xfId="0" applyNumberFormat="1" applyFont="1" applyFill="1" applyBorder="1" applyAlignment="1">
      <alignment wrapText="1"/>
    </xf>
    <xf numFmtId="9" fontId="36" fillId="9" borderId="23" xfId="0" applyNumberFormat="1" applyFont="1" applyFill="1" applyBorder="1" applyAlignment="1">
      <alignment wrapText="1"/>
    </xf>
    <xf numFmtId="0" fontId="37" fillId="9" borderId="23" xfId="0" applyNumberFormat="1" applyFont="1" applyFill="1" applyBorder="1" applyAlignment="1">
      <alignment horizontal="center" wrapText="1"/>
    </xf>
    <xf numFmtId="0" fontId="38" fillId="9" borderId="23" xfId="0" applyNumberFormat="1" applyFont="1" applyFill="1" applyBorder="1" applyAlignment="1">
      <alignment horizontal="left" vertical="center" wrapText="1" indent="1"/>
    </xf>
    <xf numFmtId="0" fontId="9" fillId="0" borderId="24" xfId="0" applyNumberFormat="1" applyFont="1" applyBorder="1" applyAlignment="1">
      <alignment horizontal="center" textRotation="90" wrapText="1"/>
    </xf>
    <xf numFmtId="0" fontId="9" fillId="0" borderId="25" xfId="0" applyNumberFormat="1" applyFont="1" applyBorder="1" applyAlignment="1">
      <alignment horizontal="center" textRotation="90" wrapText="1"/>
    </xf>
    <xf numFmtId="0" fontId="9" fillId="0" borderId="26" xfId="0" applyNumberFormat="1" applyFont="1" applyBorder="1" applyAlignment="1">
      <alignment horizontal="center" textRotation="90" wrapText="1"/>
    </xf>
    <xf numFmtId="165" fontId="29" fillId="0" borderId="26" xfId="0" applyNumberFormat="1" applyFont="1" applyBorder="1" applyAlignment="1">
      <alignment horizontal="center" vertical="center" wrapText="1"/>
    </xf>
    <xf numFmtId="14" fontId="11" fillId="0" borderId="23" xfId="1" applyNumberFormat="1" applyFont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/>
    </xf>
    <xf numFmtId="14" fontId="11" fillId="0" borderId="23" xfId="0" applyNumberFormat="1" applyFont="1" applyFill="1" applyBorder="1" applyAlignment="1">
      <alignment vertical="center"/>
    </xf>
    <xf numFmtId="0" fontId="34" fillId="7" borderId="23" xfId="0" applyFont="1" applyFill="1" applyBorder="1" applyAlignment="1">
      <alignment horizontal="left" vertical="center" indent="1"/>
    </xf>
    <xf numFmtId="0" fontId="11" fillId="0" borderId="23" xfId="0" applyFont="1" applyFill="1" applyBorder="1" applyAlignment="1">
      <alignment vertical="center"/>
    </xf>
    <xf numFmtId="0" fontId="9" fillId="9" borderId="3" xfId="0" applyNumberFormat="1" applyFont="1" applyFill="1" applyBorder="1" applyAlignment="1">
      <alignment wrapText="1"/>
    </xf>
    <xf numFmtId="0" fontId="9" fillId="9" borderId="1" xfId="0" applyNumberFormat="1" applyFont="1" applyFill="1" applyBorder="1" applyAlignment="1">
      <alignment wrapText="1"/>
    </xf>
    <xf numFmtId="164" fontId="32" fillId="3" borderId="21" xfId="0" applyNumberFormat="1" applyFont="1" applyFill="1" applyBorder="1" applyAlignment="1">
      <alignment horizontal="center" vertical="center"/>
    </xf>
    <xf numFmtId="164" fontId="35" fillId="9" borderId="27" xfId="0" applyNumberFormat="1" applyFont="1" applyFill="1" applyBorder="1" applyAlignment="1">
      <alignment horizontal="center" vertical="center"/>
    </xf>
    <xf numFmtId="164" fontId="32" fillId="0" borderId="25" xfId="0" applyNumberFormat="1" applyFont="1" applyBorder="1" applyAlignment="1">
      <alignment horizontal="center" vertical="center"/>
    </xf>
    <xf numFmtId="164" fontId="32" fillId="0" borderId="25" xfId="0" applyNumberFormat="1" applyFont="1" applyFill="1" applyBorder="1" applyAlignment="1">
      <alignment horizontal="center" vertical="center"/>
    </xf>
    <xf numFmtId="164" fontId="32" fillId="0" borderId="26" xfId="0" applyNumberFormat="1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164" fontId="32" fillId="0" borderId="26" xfId="0" applyNumberFormat="1" applyFont="1" applyBorder="1" applyAlignment="1">
      <alignment horizontal="center" vertical="center"/>
    </xf>
    <xf numFmtId="164" fontId="32" fillId="0" borderId="21" xfId="0" applyNumberFormat="1" applyFont="1" applyBorder="1" applyAlignment="1">
      <alignment horizontal="center" vertical="center"/>
    </xf>
    <xf numFmtId="164" fontId="31" fillId="7" borderId="21" xfId="0" applyNumberFormat="1" applyFont="1" applyFill="1" applyBorder="1" applyAlignment="1">
      <alignment horizontal="center" vertical="center"/>
    </xf>
    <xf numFmtId="164" fontId="32" fillId="0" borderId="2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 indent="1"/>
    </xf>
    <xf numFmtId="0" fontId="40" fillId="4" borderId="0" xfId="0" applyFont="1" applyFill="1" applyBorder="1" applyAlignment="1">
      <alignment horizontal="left" vertical="top" indent="1"/>
    </xf>
    <xf numFmtId="0" fontId="36" fillId="9" borderId="3" xfId="0" applyNumberFormat="1" applyFont="1" applyFill="1" applyBorder="1" applyAlignment="1">
      <alignment wrapText="1"/>
    </xf>
    <xf numFmtId="0" fontId="9" fillId="9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164" fontId="32" fillId="4" borderId="21" xfId="0" applyNumberFormat="1" applyFont="1" applyFill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 indent="1"/>
    </xf>
    <xf numFmtId="0" fontId="40" fillId="6" borderId="0" xfId="0" applyFont="1" applyFill="1" applyBorder="1" applyAlignment="1">
      <alignment horizontal="left" vertical="top" indent="1"/>
    </xf>
    <xf numFmtId="164" fontId="32" fillId="6" borderId="21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indent="1"/>
    </xf>
    <xf numFmtId="0" fontId="40" fillId="5" borderId="0" xfId="0" applyFont="1" applyFill="1" applyBorder="1" applyAlignment="1">
      <alignment horizontal="left" vertical="top" indent="1"/>
    </xf>
    <xf numFmtId="0" fontId="9" fillId="9" borderId="3" xfId="0" applyFont="1" applyFill="1" applyBorder="1" applyAlignment="1">
      <alignment horizontal="left" vertical="center" wrapText="1" indent="1"/>
    </xf>
    <xf numFmtId="0" fontId="9" fillId="10" borderId="29" xfId="0" applyFont="1" applyFill="1" applyBorder="1" applyAlignment="1">
      <alignment horizontal="left" vertical="center" wrapText="1" indent="1"/>
    </xf>
    <xf numFmtId="0" fontId="11" fillId="10" borderId="1" xfId="0" applyFont="1" applyFill="1" applyBorder="1" applyAlignment="1">
      <alignment horizontal="left" vertical="center" wrapText="1" indent="1"/>
    </xf>
    <xf numFmtId="14" fontId="11" fillId="10" borderId="18" xfId="1" applyNumberFormat="1" applyFont="1" applyFill="1" applyBorder="1" applyAlignment="1">
      <alignment horizontal="center" vertical="center"/>
    </xf>
    <xf numFmtId="14" fontId="11" fillId="10" borderId="0" xfId="1" applyNumberFormat="1" applyFont="1" applyFill="1" applyBorder="1" applyAlignment="1">
      <alignment horizontal="center" vertical="center"/>
    </xf>
    <xf numFmtId="164" fontId="32" fillId="5" borderId="21" xfId="0" applyNumberFormat="1" applyFont="1" applyFill="1" applyBorder="1" applyAlignment="1">
      <alignment horizontal="center" vertical="center"/>
    </xf>
    <xf numFmtId="165" fontId="29" fillId="0" borderId="30" xfId="0" applyNumberFormat="1" applyFont="1" applyBorder="1" applyAlignment="1">
      <alignment horizontal="center" vertical="center" wrapText="1"/>
    </xf>
    <xf numFmtId="164" fontId="32" fillId="5" borderId="25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6" fontId="39" fillId="8" borderId="0" xfId="0" applyNumberFormat="1" applyFont="1" applyFill="1" applyAlignment="1">
      <alignment horizontal="left" vertical="top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 indent="5"/>
    </xf>
    <xf numFmtId="0" fontId="4" fillId="8" borderId="4" xfId="0" applyFont="1" applyFill="1" applyBorder="1" applyAlignment="1">
      <alignment horizontal="center" textRotation="90" wrapText="1"/>
    </xf>
    <xf numFmtId="0" fontId="39" fillId="8" borderId="0" xfId="0" applyFont="1" applyFill="1" applyAlignment="1">
      <alignment horizontal="left" vertical="top"/>
    </xf>
    <xf numFmtId="0" fontId="8" fillId="8" borderId="0" xfId="0" applyFont="1" applyFill="1" applyBorder="1" applyAlignment="1">
      <alignment horizontal="left" vertical="center" indent="1"/>
    </xf>
    <xf numFmtId="0" fontId="29" fillId="8" borderId="0" xfId="0" applyFont="1" applyFill="1" applyAlignment="1">
      <alignment horizontal="left"/>
    </xf>
    <xf numFmtId="0" fontId="2" fillId="8" borderId="0" xfId="0" applyFont="1" applyFill="1" applyAlignment="1"/>
    <xf numFmtId="0" fontId="11" fillId="8" borderId="0" xfId="0" applyFont="1" applyFill="1" applyAlignment="1">
      <alignment horizontal="left"/>
    </xf>
    <xf numFmtId="0" fontId="41" fillId="8" borderId="0" xfId="0" quotePrefix="1" applyNumberFormat="1" applyFont="1" applyFill="1" applyAlignment="1">
      <alignment horizontal="center" vertical="center" textRotation="90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textRotation="90" wrapText="1"/>
    </xf>
    <xf numFmtId="0" fontId="22" fillId="2" borderId="0" xfId="0" applyFont="1" applyFill="1" applyBorder="1" applyAlignment="1">
      <alignment horizontal="left" vertical="center" indent="5"/>
    </xf>
    <xf numFmtId="0" fontId="22" fillId="2" borderId="4" xfId="0" applyFont="1" applyFill="1" applyBorder="1" applyAlignment="1">
      <alignment horizontal="left" vertical="center" indent="5"/>
    </xf>
    <xf numFmtId="166" fontId="40" fillId="2" borderId="0" xfId="0" applyNumberFormat="1" applyFont="1" applyFill="1" applyAlignment="1">
      <alignment horizontal="left" vertical="top"/>
    </xf>
    <xf numFmtId="1" fontId="40" fillId="2" borderId="5" xfId="0" applyNumberFormat="1" applyFont="1" applyFill="1" applyBorder="1" applyAlignment="1">
      <alignment horizontal="left" vertical="top"/>
    </xf>
    <xf numFmtId="0" fontId="42" fillId="2" borderId="0" xfId="0" applyFont="1" applyFill="1" applyBorder="1" applyAlignment="1">
      <alignment horizontal="center" textRotation="90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textRotation="90" wrapText="1"/>
    </xf>
    <xf numFmtId="0" fontId="22" fillId="3" borderId="0" xfId="0" applyFont="1" applyFill="1" applyBorder="1" applyAlignment="1">
      <alignment horizontal="left" vertical="center" indent="5"/>
    </xf>
    <xf numFmtId="0" fontId="22" fillId="3" borderId="4" xfId="0" applyFont="1" applyFill="1" applyBorder="1" applyAlignment="1">
      <alignment horizontal="left" vertical="center" indent="5"/>
    </xf>
    <xf numFmtId="166" fontId="40" fillId="3" borderId="0" xfId="0" applyNumberFormat="1" applyFont="1" applyFill="1" applyAlignment="1">
      <alignment horizontal="left" vertical="top"/>
    </xf>
    <xf numFmtId="1" fontId="40" fillId="3" borderId="0" xfId="0" applyNumberFormat="1" applyFont="1" applyFill="1" applyAlignment="1">
      <alignment horizontal="left" vertical="top"/>
    </xf>
    <xf numFmtId="0" fontId="42" fillId="3" borderId="0" xfId="0" applyFont="1" applyFill="1" applyBorder="1" applyAlignment="1">
      <alignment horizontal="center" vertical="center" textRotation="90"/>
    </xf>
    <xf numFmtId="164" fontId="8" fillId="4" borderId="21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textRotation="90" wrapText="1"/>
    </xf>
    <xf numFmtId="0" fontId="22" fillId="4" borderId="0" xfId="0" applyFont="1" applyFill="1" applyBorder="1" applyAlignment="1">
      <alignment horizontal="left" vertical="center" indent="6"/>
    </xf>
    <xf numFmtId="166" fontId="40" fillId="4" borderId="0" xfId="0" applyNumberFormat="1" applyFont="1" applyFill="1" applyAlignment="1">
      <alignment horizontal="left" vertical="top"/>
    </xf>
    <xf numFmtId="1" fontId="40" fillId="4" borderId="0" xfId="0" applyNumberFormat="1" applyFont="1" applyFill="1" applyAlignment="1">
      <alignment horizontal="left" vertical="top"/>
    </xf>
    <xf numFmtId="0" fontId="42" fillId="4" borderId="0" xfId="0" applyFont="1" applyFill="1" applyBorder="1" applyAlignment="1">
      <alignment horizontal="center" vertical="center" textRotation="90"/>
    </xf>
    <xf numFmtId="164" fontId="8" fillId="6" borderId="21" xfId="0" applyNumberFormat="1" applyFont="1" applyFill="1" applyBorder="1" applyAlignment="1">
      <alignment horizontal="center" vertical="center"/>
    </xf>
    <xf numFmtId="164" fontId="8" fillId="6" borderId="0" xfId="0" applyNumberFormat="1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 textRotation="90" wrapText="1"/>
    </xf>
    <xf numFmtId="0" fontId="22" fillId="6" borderId="0" xfId="0" applyFont="1" applyFill="1" applyBorder="1" applyAlignment="1">
      <alignment horizontal="left" vertical="center" indent="6"/>
    </xf>
    <xf numFmtId="166" fontId="40" fillId="6" borderId="0" xfId="0" applyNumberFormat="1" applyFont="1" applyFill="1" applyAlignment="1">
      <alignment horizontal="left" vertical="top"/>
    </xf>
    <xf numFmtId="1" fontId="40" fillId="6" borderId="0" xfId="0" applyNumberFormat="1" applyFont="1" applyFill="1" applyAlignment="1">
      <alignment horizontal="left" vertical="top"/>
    </xf>
    <xf numFmtId="0" fontId="42" fillId="6" borderId="0" xfId="0" applyFont="1" applyFill="1" applyBorder="1" applyAlignment="1">
      <alignment horizontal="center" vertical="center" textRotation="90"/>
    </xf>
    <xf numFmtId="164" fontId="8" fillId="5" borderId="21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0" fontId="7" fillId="9" borderId="1" xfId="0" applyNumberFormat="1" applyFont="1" applyFill="1" applyBorder="1" applyAlignment="1">
      <alignment horizontal="left" vertical="center" wrapText="1"/>
    </xf>
    <xf numFmtId="0" fontId="7" fillId="9" borderId="0" xfId="0" applyNumberFormat="1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horizontal="center" vertical="center" textRotation="90" wrapText="1"/>
    </xf>
    <xf numFmtId="0" fontId="22" fillId="5" borderId="0" xfId="0" applyFont="1" applyFill="1" applyBorder="1" applyAlignment="1">
      <alignment horizontal="left" vertical="center" indent="6"/>
    </xf>
    <xf numFmtId="0" fontId="22" fillId="5" borderId="4" xfId="0" applyFont="1" applyFill="1" applyBorder="1" applyAlignment="1">
      <alignment horizontal="left" vertical="center" indent="6"/>
    </xf>
    <xf numFmtId="166" fontId="40" fillId="5" borderId="0" xfId="0" applyNumberFormat="1" applyFont="1" applyFill="1" applyAlignment="1">
      <alignment horizontal="left" vertical="top"/>
    </xf>
    <xf numFmtId="14" fontId="40" fillId="5" borderId="0" xfId="0" applyNumberFormat="1" applyFont="1" applyFill="1" applyAlignment="1">
      <alignment horizontal="left" vertical="top"/>
    </xf>
    <xf numFmtId="0" fontId="42" fillId="5" borderId="0" xfId="0" applyFont="1" applyFill="1" applyBorder="1" applyAlignment="1">
      <alignment horizontal="center" vertical="center" textRotation="90"/>
    </xf>
  </cellXfs>
  <cellStyles count="2">
    <cellStyle name="Normal" xfId="0" builtinId="0"/>
    <cellStyle name="Pourcentage" xfId="1" builtinId="5"/>
  </cellStyles>
  <dxfs count="1008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fill>
        <patternFill patternType="solid">
          <fgColor indexed="64"/>
          <bgColor rgb="FFB6991D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  <right/>
        <top style="thin">
          <color theme="0" tint="-0.24994659260841701"/>
        </top>
        <bottom style="thin">
          <color theme="0" tint="-0.2499465926084170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auto="1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auto="1"/>
        </left>
        <right/>
        <vertical/>
      </border>
    </dxf>
    <dxf>
      <border outline="0">
        <left style="thick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family val="2"/>
        <scheme val="none"/>
      </font>
      <numFmt numFmtId="164" formatCode="mm/dd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color theme="0" tint="-0.1499679555650502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  <right/>
        <top style="thin">
          <color theme="0" tint="-0.24994659260841701"/>
        </top>
        <bottom style="thin">
          <color theme="0" tint="-0.2499465926084170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ck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ck">
          <color auto="1"/>
        </left>
        <right/>
        <top/>
        <bottom/>
        <vertical/>
        <horizontal/>
      </border>
    </dxf>
    <dxf>
      <border outline="0">
        <left style="thick">
          <color auto="1"/>
        </left>
        <right style="thin">
          <color rgb="FFBFBFBF"/>
        </right>
        <top style="thick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family val="2"/>
        <scheme val="none"/>
      </font>
      <numFmt numFmtId="164" formatCode="mm/dd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color theme="0" tint="-0.14996795556505021"/>
      </font>
    </dxf>
    <dxf>
      <fill>
        <patternFill>
          <bgColor rgb="FFA2C33A"/>
        </patternFill>
      </fill>
    </dxf>
    <dxf>
      <fill>
        <patternFill>
          <bgColor rgb="FFA2C33A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  <right/>
        <top style="thin">
          <color theme="0" tint="-0.24994659260841701"/>
        </top>
        <bottom style="thin">
          <color theme="0" tint="-0.2499465926084170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ck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>
        <left style="thick">
          <color auto="1"/>
        </left>
        <right/>
        <top/>
        <bottom/>
        <vertical/>
        <horizontal/>
      </border>
    </dxf>
    <dxf>
      <border outline="0">
        <left style="thick">
          <color auto="1"/>
        </left>
        <right style="thin">
          <color rgb="FFBFBFBF"/>
        </right>
        <top style="thick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family val="2"/>
        <scheme val="none"/>
      </font>
      <numFmt numFmtId="164" formatCode="mm/dd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color theme="0" tint="-0.14996795556505021"/>
      </font>
    </dxf>
    <dxf>
      <fill>
        <patternFill>
          <bgColor rgb="FFF2CC26"/>
        </patternFill>
      </fill>
    </dxf>
    <dxf>
      <fill>
        <patternFill>
          <bgColor rgb="FFF2CC26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  <right style="thin">
          <color theme="0" tint="-0.24994659260841701"/>
        </right>
        <top/>
        <bottom/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</dxf>
    <dxf>
      <border outline="0">
        <left style="thick">
          <color auto="1"/>
        </left>
        <right style="thin">
          <color rgb="FFBFBFBF"/>
        </right>
        <top style="thick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family val="2"/>
        <scheme val="none"/>
      </font>
      <numFmt numFmtId="164" formatCode="mm/dd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color theme="0" tint="-0.14996795556505021"/>
      </font>
    </dxf>
    <dxf>
      <fill>
        <patternFill>
          <bgColor rgb="FFA4A1AB"/>
        </patternFill>
      </fill>
    </dxf>
    <dxf>
      <fill>
        <patternFill>
          <bgColor rgb="FFA4A1AB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double">
          <color theme="0" tint="-0.24994659260841701"/>
        </left>
        <right style="thin">
          <color theme="0" tint="-0.24994659260841701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mm/dd"/>
      <alignment horizontal="center" vertical="center" textRotation="0" wrapText="0" indent="0" justifyLastLine="0" shrinkToFit="0" readingOrder="0"/>
      <border diagonalUp="0" diagonalDown="0">
        <left style="double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1" justifyLastLine="0" shrinkToFit="0" readingOrder="0"/>
    </dxf>
    <dxf>
      <border outline="0">
        <left style="thick">
          <color auto="1"/>
        </left>
        <right style="thin">
          <color theme="0" tint="-0.24994659260841701"/>
        </right>
        <top style="thick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family val="2"/>
        <scheme val="none"/>
      </font>
      <numFmt numFmtId="164" formatCode="mm/dd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color theme="0" tint="-0.14996795556505021"/>
      </font>
    </dxf>
    <dxf>
      <fill>
        <patternFill>
          <bgColor rgb="FF3D93A1"/>
        </patternFill>
      </fill>
    </dxf>
    <dxf>
      <fill>
        <patternFill>
          <bgColor rgb="FF3D93A1"/>
        </patternFill>
      </fill>
    </dxf>
  </dxfs>
  <tableStyles count="0" defaultTableStyle="TableStyleMedium2" defaultPivotStyle="PivotStyleLight16"/>
  <colors>
    <mruColors>
      <color rgb="FFB6991D"/>
      <color rgb="FFA2C33A"/>
      <color rgb="FFF2CC26"/>
      <color rgb="FFA4A1AB"/>
      <color rgb="FF3D93A1"/>
      <color rgb="FF438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3"/>
              </a:solidFill>
            </a:ln>
            <a:effectLst/>
          </c:spPr>
          <c:dPt>
            <c:idx val="0"/>
            <c:bubble3D val="0"/>
            <c:spPr>
              <a:noFill/>
              <a:ln w="19050">
                <a:solidFill>
                  <a:srgbClr val="3D93A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7F-6A43-A54A-FA35B149B197}"/>
              </c:ext>
            </c:extLst>
          </c:dPt>
          <c:dPt>
            <c:idx val="1"/>
            <c:bubble3D val="0"/>
            <c:spPr>
              <a:solidFill>
                <a:srgbClr val="3D93A1"/>
              </a:solidFill>
              <a:ln w="19050">
                <a:solidFill>
                  <a:srgbClr val="3D93A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7F-6A43-A54A-FA35B149B197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D93A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51E1ED-E5A8-2545-A2E7-B70B9B1630D5}" type="PERCENTAGE">
                      <a:rPr lang="en-US" baseline="0"/>
                      <a:pPr>
                        <a:defRPr>
                          <a:solidFill>
                            <a:srgbClr val="3D93A1"/>
                          </a:solidFill>
                        </a:defRPr>
                      </a:pPr>
                      <a:t>[POURCENTAGE]</a:t>
                    </a:fld>
                    <a:endParaRPr lang="fr-C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D93A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17F-6A43-A54A-FA35B149B19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FF1E938-D7BD-E848-AD08-0E9A74287CE1}" type="PERCENTAGE">
                      <a:rPr lang="en-US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[POURCENTAGE]</a:t>
                    </a:fld>
                    <a:endParaRPr lang="fr-C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17F-6A43-A54A-FA35B149B1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3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('Étape 1'!$B$7,'Étape 1'!$E$23)</c:f>
              <c:numCache>
                <c:formatCode>0%</c:formatCode>
                <c:ptCount val="2"/>
                <c:pt idx="0">
                  <c:v>0.16111111111111098</c:v>
                </c:pt>
                <c:pt idx="1">
                  <c:v>0.83888888888888902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7F-6A43-A54A-FA35B149B1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noFill/>
            <a:ln w="19050">
              <a:solidFill>
                <a:srgbClr val="A2C33A"/>
              </a:solidFill>
            </a:ln>
            <a:effectLst/>
          </c:spPr>
          <c:dPt>
            <c:idx val="0"/>
            <c:bubble3D val="0"/>
            <c:spPr>
              <a:noFill/>
              <a:ln w="19050">
                <a:solidFill>
                  <a:srgbClr val="A2C33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03-5145-838E-D723E9A94C55}"/>
              </c:ext>
            </c:extLst>
          </c:dPt>
          <c:dPt>
            <c:idx val="1"/>
            <c:bubble3D val="0"/>
            <c:spPr>
              <a:solidFill>
                <a:srgbClr val="A2C33A"/>
              </a:solidFill>
              <a:ln w="19050">
                <a:solidFill>
                  <a:srgbClr val="A2C33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03-5145-838E-D723E9A94C5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A2C33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03-5145-838E-D723E9A94C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3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('Étape 4'!$E$8,'Étape 4'!$E$19)</c:f>
              <c:numCache>
                <c:formatCode>0%</c:formatCode>
                <c:ptCount val="2"/>
                <c:pt idx="0" formatCode="0.00%">
                  <c:v>0.97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3-5145-838E-D723E9A94C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3"/>
              </a:solidFill>
            </a:ln>
            <a:effectLst/>
          </c:spPr>
          <c:dPt>
            <c:idx val="0"/>
            <c:bubble3D val="0"/>
            <c:spPr>
              <a:noFill/>
              <a:ln w="19050">
                <a:solidFill>
                  <a:srgbClr val="A4A1AB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E5-6942-80EC-487C8C8CC5E0}"/>
              </c:ext>
            </c:extLst>
          </c:dPt>
          <c:dPt>
            <c:idx val="1"/>
            <c:bubble3D val="0"/>
            <c:spPr>
              <a:solidFill>
                <a:srgbClr val="A4A1AB"/>
              </a:solidFill>
              <a:ln w="19050">
                <a:solidFill>
                  <a:schemeClr val="accent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E5-6942-80EC-487C8C8CC5E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2E5-6942-80EC-487C8C8CC5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A4A1AB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3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('Étape 2'!$E$8,'Étape 2'!$E$21)</c:f>
              <c:numCache>
                <c:formatCode>0%</c:formatCode>
                <c:ptCount val="2"/>
                <c:pt idx="0">
                  <c:v>0.93399999999999994</c:v>
                </c:pt>
                <c:pt idx="1">
                  <c:v>6.6000000000000003E-2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5-6942-80EC-487C8C8CC5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bg1">
                <a:lumMod val="95000"/>
              </a:schemeClr>
            </a:solidFill>
            <a:ln w="19050">
              <a:solidFill>
                <a:schemeClr val="accent3"/>
              </a:solidFill>
            </a:ln>
            <a:effectLst/>
          </c:spPr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rgbClr val="F2CC2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CB-BC44-B5EB-5A1E751AB996}"/>
              </c:ext>
            </c:extLst>
          </c:dPt>
          <c:dPt>
            <c:idx val="1"/>
            <c:bubble3D val="0"/>
            <c:spPr>
              <a:solidFill>
                <a:srgbClr val="F2CC26"/>
              </a:solidFill>
              <a:ln w="19050">
                <a:solidFill>
                  <a:srgbClr val="F2CC2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CB-BC44-B5EB-5A1E751AB99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C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5CB-BC44-B5EB-5A1E751AB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3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('Étape 3'!$E$8,'Étape 3'!$E$19)</c:f>
              <c:numCache>
                <c:formatCode>0%</c:formatCode>
                <c:ptCount val="2"/>
                <c:pt idx="0" formatCode="0.00%">
                  <c:v>0.95599999999999996</c:v>
                </c:pt>
                <c:pt idx="1">
                  <c:v>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CB-BC44-B5EB-5A1E751AB9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88900</xdr:rowOff>
    </xdr:from>
    <xdr:to>
      <xdr:col>2</xdr:col>
      <xdr:colOff>457200</xdr:colOff>
      <xdr:row>0</xdr:row>
      <xdr:rowOff>441826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2879A52-CDDD-B040-9BC9-0C62D1DA0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88900"/>
          <a:ext cx="406400" cy="352926"/>
        </a:xfrm>
        <a:prstGeom prst="rect">
          <a:avLst/>
        </a:prstGeom>
      </xdr:spPr>
    </xdr:pic>
    <xdr:clientData/>
  </xdr:twoCellAnchor>
  <xdr:twoCellAnchor>
    <xdr:from>
      <xdr:col>14</xdr:col>
      <xdr:colOff>12701</xdr:colOff>
      <xdr:row>15</xdr:row>
      <xdr:rowOff>12700</xdr:rowOff>
    </xdr:from>
    <xdr:to>
      <xdr:col>19</xdr:col>
      <xdr:colOff>76200</xdr:colOff>
      <xdr:row>23</xdr:row>
      <xdr:rowOff>241300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B22A29D-F759-0F4E-BF82-495B06BDE1AE}"/>
            </a:ext>
          </a:extLst>
        </xdr:cNvPr>
        <xdr:cNvSpPr txBox="1"/>
      </xdr:nvSpPr>
      <xdr:spPr>
        <a:xfrm>
          <a:off x="11722101" y="3683000"/>
          <a:ext cx="4190999" cy="23622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8640" rtlCol="0" anchor="ctr" anchorCtr="0"/>
        <a:lstStyle/>
        <a:p>
          <a:r>
            <a:rPr lang="fr-CA" sz="1400" b="1">
              <a:latin typeface="Arial" panose="020B0604020202020204" pitchFamily="34" charset="0"/>
              <a:cs typeface="Arial" panose="020B0604020202020204" pitchFamily="34" charset="0"/>
            </a:rPr>
            <a:t>Notes :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CA" sz="1100">
              <a:latin typeface="Arial" panose="020B0604020202020204" pitchFamily="34" charset="0"/>
              <a:cs typeface="Arial" panose="020B0604020202020204" pitchFamily="34" charset="0"/>
            </a:rPr>
            <a:t>La durée d’élaboration et de lancement d’une feuille de route varie d’une région à une autre.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CA" sz="1100">
              <a:latin typeface="Arial" panose="020B0604020202020204" pitchFamily="34" charset="0"/>
              <a:cs typeface="Arial" panose="020B0604020202020204" pitchFamily="34" charset="0"/>
            </a:rPr>
            <a:t>Dans l’exemple fourni ici, la durée estimée est de </a:t>
          </a:r>
          <a:br>
            <a:rPr lang="fr-CA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CA" sz="1100">
              <a:latin typeface="Arial" panose="020B0604020202020204" pitchFamily="34" charset="0"/>
              <a:cs typeface="Arial" panose="020B0604020202020204" pitchFamily="34" charset="0"/>
            </a:rPr>
            <a:t>12 mois. L’utilisateur du présent outil doit ajuster la durée selon sa feuille de route régionale.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CA" sz="1100">
              <a:latin typeface="Arial" panose="020B0604020202020204" pitchFamily="34" charset="0"/>
              <a:cs typeface="Arial" panose="020B0604020202020204" pitchFamily="34" charset="0"/>
            </a:rPr>
            <a:t>Les pourcentages dans le tableau de bord réflètent la moyenne arithmétique des pourcentages d’avancement des travaux de chaque étape (feuille Excel).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fr-CA" sz="1100">
              <a:latin typeface="Arial" panose="020B0604020202020204" pitchFamily="34" charset="0"/>
              <a:cs typeface="Arial" panose="020B0604020202020204" pitchFamily="34" charset="0"/>
            </a:rPr>
            <a:t>Les activités sont fournies ici à titre d’exemple. Ajuster selon le besoin et le niveau de suivi désiré.</a:t>
          </a:r>
        </a:p>
      </xdr:txBody>
    </xdr:sp>
    <xdr:clientData/>
  </xdr:twoCellAnchor>
  <xdr:oneCellAnchor>
    <xdr:from>
      <xdr:col>14</xdr:col>
      <xdr:colOff>165100</xdr:colOff>
      <xdr:row>15</xdr:row>
      <xdr:rowOff>127000</xdr:rowOff>
    </xdr:from>
    <xdr:ext cx="276225" cy="295275"/>
    <xdr:pic>
      <xdr:nvPicPr>
        <xdr:cNvPr id="8" name="image1.png" descr="Porte-bloc avec un remplissage uni">
          <a:extLst>
            <a:ext uri="{FF2B5EF4-FFF2-40B4-BE49-F238E27FC236}">
              <a16:creationId xmlns:a16="http://schemas.microsoft.com/office/drawing/2014/main" id="{8510EFDE-4AD0-AC4E-96E1-5D38407976E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1874500" y="3797300"/>
          <a:ext cx="276225" cy="2952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25399</xdr:colOff>
      <xdr:row>26</xdr:row>
      <xdr:rowOff>101600</xdr:rowOff>
    </xdr:from>
    <xdr:to>
      <xdr:col>13</xdr:col>
      <xdr:colOff>28223</xdr:colOff>
      <xdr:row>34</xdr:row>
      <xdr:rowOff>155575</xdr:rowOff>
    </xdr:to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63B60CA6-D99A-1D4F-8D80-0856AA1B8553}"/>
            </a:ext>
          </a:extLst>
        </xdr:cNvPr>
        <xdr:cNvSpPr/>
      </xdr:nvSpPr>
      <xdr:spPr>
        <a:xfrm>
          <a:off x="815621" y="7538156"/>
          <a:ext cx="10684935" cy="1747308"/>
        </a:xfrm>
        <a:prstGeom prst="rightArrow">
          <a:avLst>
            <a:gd name="adj1" fmla="val 50000"/>
            <a:gd name="adj2" fmla="val 50000"/>
          </a:avLst>
        </a:prstGeom>
        <a:gradFill>
          <a:gsLst>
            <a:gs pos="0">
              <a:srgbClr val="FFFFFF"/>
            </a:gs>
            <a:gs pos="100000">
              <a:srgbClr val="B6991D"/>
            </a:gs>
          </a:gsLst>
          <a:lin ang="0" scaled="0"/>
        </a:gradFill>
        <a:ln w="9525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>
    <xdr:from>
      <xdr:col>2</xdr:col>
      <xdr:colOff>190500</xdr:colOff>
      <xdr:row>28</xdr:row>
      <xdr:rowOff>241300</xdr:rowOff>
    </xdr:from>
    <xdr:to>
      <xdr:col>5</xdr:col>
      <xdr:colOff>1181100</xdr:colOff>
      <xdr:row>32</xdr:row>
      <xdr:rowOff>88900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9EF63FF-325C-694E-8531-5592ED06160D}"/>
            </a:ext>
          </a:extLst>
        </xdr:cNvPr>
        <xdr:cNvSpPr txBox="1"/>
      </xdr:nvSpPr>
      <xdr:spPr>
        <a:xfrm>
          <a:off x="977900" y="7162800"/>
          <a:ext cx="3721100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 b="1">
              <a:solidFill>
                <a:srgbClr val="B6991D"/>
              </a:solidFill>
              <a:latin typeface="Arial" panose="020B0604020202020204" pitchFamily="34" charset="0"/>
              <a:cs typeface="Arial" panose="020B0604020202020204" pitchFamily="34" charset="0"/>
            </a:rPr>
            <a:t>Étape</a:t>
          </a:r>
          <a:r>
            <a:rPr lang="fr-CA" sz="1100" b="1" baseline="0">
              <a:solidFill>
                <a:srgbClr val="B6991D"/>
              </a:solidFill>
              <a:latin typeface="Arial" panose="020B0604020202020204" pitchFamily="34" charset="0"/>
              <a:cs typeface="Arial" panose="020B0604020202020204" pitchFamily="34" charset="0"/>
            </a:rPr>
            <a:t> 5</a:t>
          </a:r>
        </a:p>
        <a:p>
          <a:r>
            <a:rPr lang="fr-CA" sz="1400" b="1" baseline="0">
              <a:solidFill>
                <a:srgbClr val="B6991D"/>
              </a:solidFill>
              <a:latin typeface="Arial" panose="020B0604020202020204" pitchFamily="34" charset="0"/>
              <a:cs typeface="Arial" panose="020B0604020202020204" pitchFamily="34" charset="0"/>
            </a:rPr>
            <a:t>ÉVALUATION ET ÉVOLUTION</a:t>
          </a:r>
        </a:p>
        <a:p>
          <a:r>
            <a:rPr lang="fr-CA" sz="1200" i="1" baseline="0">
              <a:latin typeface="Arial" panose="020B0604020202020204" pitchFamily="34" charset="0"/>
              <a:cs typeface="Arial" panose="020B0604020202020204" pitchFamily="34" charset="0"/>
            </a:rPr>
            <a:t>En continu</a:t>
          </a:r>
          <a:endParaRPr lang="fr-CA" sz="12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15</xdr:row>
      <xdr:rowOff>12700</xdr:rowOff>
    </xdr:from>
    <xdr:to>
      <xdr:col>4</xdr:col>
      <xdr:colOff>0</xdr:colOff>
      <xdr:row>23</xdr:row>
      <xdr:rowOff>228600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59440FED-E6AB-6242-97D5-90A491DF3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12700</xdr:colOff>
      <xdr:row>15</xdr:row>
      <xdr:rowOff>12700</xdr:rowOff>
    </xdr:from>
    <xdr:to>
      <xdr:col>13</xdr:col>
      <xdr:colOff>12700</xdr:colOff>
      <xdr:row>23</xdr:row>
      <xdr:rowOff>228600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349273F5-97F4-EC4B-B6CE-AFCD51A2B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12700</xdr:colOff>
      <xdr:row>15</xdr:row>
      <xdr:rowOff>0</xdr:rowOff>
    </xdr:from>
    <xdr:to>
      <xdr:col>7</xdr:col>
      <xdr:colOff>12700</xdr:colOff>
      <xdr:row>23</xdr:row>
      <xdr:rowOff>215900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534D61C-4F75-6446-8E0A-93E34DFAF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12700</xdr:colOff>
      <xdr:row>15</xdr:row>
      <xdr:rowOff>12700</xdr:rowOff>
    </xdr:from>
    <xdr:to>
      <xdr:col>10</xdr:col>
      <xdr:colOff>12700</xdr:colOff>
      <xdr:row>23</xdr:row>
      <xdr:rowOff>228600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F15E317F-0FEB-AA48-B084-11C6D2699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76200</xdr:rowOff>
    </xdr:from>
    <xdr:to>
      <xdr:col>1</xdr:col>
      <xdr:colOff>536479</xdr:colOff>
      <xdr:row>0</xdr:row>
      <xdr:rowOff>431800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358191-4556-EA4A-B08C-47E2F42F9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76200"/>
          <a:ext cx="409479" cy="35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76200</xdr:rowOff>
    </xdr:from>
    <xdr:to>
      <xdr:col>1</xdr:col>
      <xdr:colOff>508000</xdr:colOff>
      <xdr:row>0</xdr:row>
      <xdr:rowOff>431800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606697-A379-1F4C-92B1-C7773F665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6200"/>
          <a:ext cx="355600" cy="355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63500</xdr:rowOff>
    </xdr:from>
    <xdr:to>
      <xdr:col>1</xdr:col>
      <xdr:colOff>647700</xdr:colOff>
      <xdr:row>0</xdr:row>
      <xdr:rowOff>457200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4667A63-B9D9-7D45-85F7-A7C8AF0A0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49300" y="63500"/>
          <a:ext cx="469900" cy="393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76200</xdr:rowOff>
    </xdr:from>
    <xdr:to>
      <xdr:col>1</xdr:col>
      <xdr:colOff>558800</xdr:colOff>
      <xdr:row>0</xdr:row>
      <xdr:rowOff>457200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2F5544A-B928-E64A-B175-4260C853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76200"/>
          <a:ext cx="381000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76200</xdr:rowOff>
    </xdr:from>
    <xdr:to>
      <xdr:col>1</xdr:col>
      <xdr:colOff>558800</xdr:colOff>
      <xdr:row>0</xdr:row>
      <xdr:rowOff>469900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B573EE2-3FA5-F042-A4C5-C53D8724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600" y="76200"/>
          <a:ext cx="393700" cy="393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enevieve Comtois" id="{A40210AC-1E1A-CE4C-8082-145A30805FDD}" userId="f9e4fde9cf0b50be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F11B08-1E38-3E47-A920-AD69CE713B35}" name="Tableau3" displayName="Tableau3" ref="B11:CU23" totalsRowCount="1" headerRowDxfId="1004" dataDxfId="1003" tableBorderDxfId="1002">
  <autoFilter ref="B11:CU22" xr:uid="{54F11B08-1E38-3E47-A920-AD69CE713B35}"/>
  <sortState xmlns:xlrd2="http://schemas.microsoft.com/office/spreadsheetml/2017/richdata2" ref="B12:CU22">
    <sortCondition ref="B11:B22"/>
  </sortState>
  <tableColumns count="98">
    <tableColumn id="1" xr3:uid="{A4B4F6FF-DE55-2240-8421-156854C2DB4F}" name="Étapes / Activités" totalsRowLabel="Total" dataDxfId="1001" totalsRowDxfId="1000"/>
    <tableColumn id="2" xr3:uid="{ED630DBE-CAF2-9C42-B03D-A82D9592E683}" name="Responsables" dataDxfId="999" totalsRowDxfId="998"/>
    <tableColumn id="3" xr3:uid="{6066671F-8249-B04C-8707-60C8DF3E0DC7}" name="Nécessite approbation" dataDxfId="997" totalsRowDxfId="996"/>
    <tableColumn id="4" xr3:uid="{CDFD9E84-326A-D548-ADFF-F8314DE16FD9}" name="%_x000a_Avancement" totalsRowFunction="average" dataDxfId="995" totalsRowDxfId="994" dataCellStyle="Pourcentage"/>
    <tableColumn id="5" xr3:uid="{1C3F3E1D-4543-C148-97F4-1C01AD41F51D}" name="Début" dataDxfId="993" totalsRowDxfId="992"/>
    <tableColumn id="97" xr3:uid="{746A1BDC-E14F-1E44-A3AD-A8A9ECA6EAE3}" name="Colonne90" dataDxfId="991" totalsRowDxfId="990">
      <calculatedColumnFormula>YEAR(Tableau3[[#This Row],[Début]])</calculatedColumnFormula>
    </tableColumn>
    <tableColumn id="95" xr3:uid="{0F00F9B3-FCB1-6F44-82DE-BB6338974107}" name="Colonne88" dataDxfId="989" totalsRowDxfId="988">
      <calculatedColumnFormula>WEEKNUM($F12)</calculatedColumnFormula>
    </tableColumn>
    <tableColumn id="6" xr3:uid="{D4EF9EC8-36F1-1546-839B-823F5D67071C}" name="Durée_x000a_(jours)" dataDxfId="987" totalsRowDxfId="986"/>
    <tableColumn id="98" xr3:uid="{784B7876-B031-4B49-BA1F-52B780DF6612}" name="Colonne91" dataDxfId="985" totalsRowDxfId="984">
      <calculatedColumnFormula>YEAR(L12)</calculatedColumnFormula>
    </tableColumn>
    <tableColumn id="96" xr3:uid="{2F906530-EA48-C34E-89C5-CA9A69500778}" name="Colonne89" dataDxfId="983" totalsRowDxfId="982">
      <calculatedColumnFormula>WEEKNUM($L12)</calculatedColumnFormula>
    </tableColumn>
    <tableColumn id="7" xr3:uid="{911F424C-D43F-1144-8D1C-64B086145154}" name="Fin" dataDxfId="981" totalsRowDxfId="980" dataCellStyle="Pourcentage">
      <calculatedColumnFormula>IF(F12= "", 0,F12+I12)</calculatedColumnFormula>
    </tableColumn>
    <tableColumn id="8" xr3:uid="{112224CB-47C5-C94F-88DA-43411418E6BF}" name="Colonne1" dataDxfId="979" totalsRowDxfId="978"/>
    <tableColumn id="9" xr3:uid="{EC2AD4D0-D47C-F542-B8A0-F603BCA78E57}" name="Colonne2" dataDxfId="977" totalsRowDxfId="976"/>
    <tableColumn id="10" xr3:uid="{3474ACD8-CAC3-E94D-A219-2B956A4975A2}" name="Colonne3" dataDxfId="975" totalsRowDxfId="974"/>
    <tableColumn id="11" xr3:uid="{C6B3D031-AB01-1D4C-90D8-D1641057732E}" name="Colonne4" dataDxfId="973" totalsRowDxfId="972"/>
    <tableColumn id="12" xr3:uid="{960C2913-6EDB-A342-9795-8B0E7C3EB2E3}" name="Colonne5" dataDxfId="971" totalsRowDxfId="970"/>
    <tableColumn id="13" xr3:uid="{34ABA0B9-4310-374D-829D-A7A0A41FD5A9}" name="Colonne6" dataDxfId="969" totalsRowDxfId="968"/>
    <tableColumn id="14" xr3:uid="{E7BCA89E-17E9-7443-AEC7-4596D9D12445}" name="Colonne7" dataDxfId="967" totalsRowDxfId="966"/>
    <tableColumn id="15" xr3:uid="{AF0A2C96-C87D-4C44-ACBB-A59D3766419E}" name="Colonne8" dataDxfId="965" totalsRowDxfId="964"/>
    <tableColumn id="16" xr3:uid="{9901DDD6-D55E-BD4A-88F2-B17FE0F66443}" name="Colonne9" dataDxfId="963" totalsRowDxfId="962"/>
    <tableColumn id="17" xr3:uid="{4BD10D81-EA1F-6342-A6CF-840678BF46FA}" name="Colonne10" dataDxfId="961" totalsRowDxfId="960"/>
    <tableColumn id="18" xr3:uid="{4D656D70-B15E-4E4C-B45D-7ECCC79AFE44}" name="Colonne11" dataDxfId="959" totalsRowDxfId="958"/>
    <tableColumn id="19" xr3:uid="{C29FFF56-E4B6-7E47-8124-86A07284404B}" name="Colonne12" dataDxfId="957" totalsRowDxfId="956"/>
    <tableColumn id="20" xr3:uid="{7EB08E2B-917A-B548-88A5-AD901E94D9D2}" name="Colonne13" dataDxfId="955" totalsRowDxfId="954"/>
    <tableColumn id="21" xr3:uid="{3F46F8CD-C97E-9540-A8DF-BBA85E85D8F4}" name="Colonne14" dataDxfId="953" totalsRowDxfId="952"/>
    <tableColumn id="22" xr3:uid="{72E0D314-1840-5342-96EB-72341F0F23B7}" name="Colonne15" dataDxfId="951" totalsRowDxfId="950"/>
    <tableColumn id="23" xr3:uid="{BCE98BAD-CD96-AE4E-875D-E94B695CFD93}" name="Colonne16" dataDxfId="949" totalsRowDxfId="948"/>
    <tableColumn id="24" xr3:uid="{D35188DF-EAAA-FB41-9F7D-376E0F7908E8}" name="Colonne17" dataDxfId="947" totalsRowDxfId="946"/>
    <tableColumn id="25" xr3:uid="{381C0F3E-E76C-2F4A-8BBE-AD2E500670AF}" name="Colonne18" dataDxfId="945" totalsRowDxfId="944"/>
    <tableColumn id="26" xr3:uid="{8034370B-0795-8A4B-9969-BD0B2ADA9B00}" name="Colonne19" dataDxfId="943" totalsRowDxfId="942"/>
    <tableColumn id="27" xr3:uid="{EDCB16C2-64BA-2A40-A287-F0A2397CCF56}" name="Colonne20" dataDxfId="941" totalsRowDxfId="940"/>
    <tableColumn id="28" xr3:uid="{B95F84DF-FC79-1F4E-9029-F621A27B16C5}" name="Colonne21" dataDxfId="939" totalsRowDxfId="938"/>
    <tableColumn id="29" xr3:uid="{7FE386E6-CA4B-0148-928D-950D814B3390}" name="Colonne22" dataDxfId="937" totalsRowDxfId="936"/>
    <tableColumn id="30" xr3:uid="{BCDDF952-5982-0D40-B907-FDB883C01177}" name="Colonne23" dataDxfId="935" totalsRowDxfId="934"/>
    <tableColumn id="31" xr3:uid="{80793386-7991-054A-A228-03682604E3CD}" name="Colonne24" dataDxfId="933" totalsRowDxfId="932"/>
    <tableColumn id="32" xr3:uid="{D01DAFD0-7BBC-1045-BEEB-99729C7EB73A}" name="Colonne25" dataDxfId="931" totalsRowDxfId="930"/>
    <tableColumn id="33" xr3:uid="{E409B89A-C1E8-1A45-A251-A569B8F8D3B7}" name="Colonne26" dataDxfId="929" totalsRowDxfId="928"/>
    <tableColumn id="34" xr3:uid="{D74A6F5B-75B1-7745-9EBF-CAD3DDFA4391}" name="Colonne27" dataDxfId="927" totalsRowDxfId="926"/>
    <tableColumn id="35" xr3:uid="{114D5635-71C6-4942-82E6-4C8B56076D29}" name="Colonne28" dataDxfId="925" totalsRowDxfId="924"/>
    <tableColumn id="36" xr3:uid="{BF1D9A9F-3885-834D-8A66-A4D411D4C869}" name="Colonne29" dataDxfId="923" totalsRowDxfId="922"/>
    <tableColumn id="37" xr3:uid="{F36A133D-2C54-224E-931B-70C36D33F383}" name="Colonne30" dataDxfId="921" totalsRowDxfId="920"/>
    <tableColumn id="38" xr3:uid="{F17EEDC8-767A-F849-B487-5FD41D008672}" name="Colonne31" dataDxfId="919" totalsRowDxfId="918"/>
    <tableColumn id="39" xr3:uid="{9881D8F1-8521-1D48-B63C-7762CB5F1B4E}" name="Colonne32" dataDxfId="917" totalsRowDxfId="916"/>
    <tableColumn id="40" xr3:uid="{C2B3590D-5E10-9842-B0E1-E8C5CB2D12A8}" name="Colonne33" dataDxfId="915" totalsRowDxfId="914"/>
    <tableColumn id="41" xr3:uid="{BFF12241-030E-2141-9B6B-884171E00E07}" name="Colonne34" dataDxfId="913" totalsRowDxfId="912"/>
    <tableColumn id="42" xr3:uid="{912DBED7-A57F-644F-AFE5-FE2E8DFB40FE}" name="Colonne35" dataDxfId="911" totalsRowDxfId="910"/>
    <tableColumn id="43" xr3:uid="{C36AE292-F4E8-C240-8554-2B6FFD883F37}" name="Colonne36" dataDxfId="909" totalsRowDxfId="908"/>
    <tableColumn id="44" xr3:uid="{4EDA0A83-0FEC-714F-82AB-6FFBB7271C6A}" name="Colonne37" dataDxfId="907" totalsRowDxfId="906"/>
    <tableColumn id="45" xr3:uid="{09D18BCE-66B9-2C48-AF6D-0F9273430681}" name="Colonne38" dataDxfId="905" totalsRowDxfId="904"/>
    <tableColumn id="46" xr3:uid="{6642D319-7AD3-EE48-A268-E7A86E66F1F1}" name="Colonne39" dataDxfId="903" totalsRowDxfId="902"/>
    <tableColumn id="47" xr3:uid="{56800C6E-D3FC-1147-AC9B-91C6415E7B4B}" name="Colonne40" dataDxfId="901" totalsRowDxfId="900"/>
    <tableColumn id="48" xr3:uid="{99D451E0-C24E-404E-83A0-4382F438422E}" name="Colonne41" dataDxfId="899" totalsRowDxfId="898"/>
    <tableColumn id="49" xr3:uid="{A073CE7F-F917-2B41-B620-163F6E803134}" name="Colonne42" dataDxfId="897" totalsRowDxfId="896"/>
    <tableColumn id="50" xr3:uid="{1DA0A4C1-5C54-3F43-954A-87CF796BA7E4}" name="Colonne43" dataDxfId="895" totalsRowDxfId="894"/>
    <tableColumn id="51" xr3:uid="{F804A648-8FEE-B641-99F8-FB6DD96D8F3F}" name="Colonne44" dataDxfId="893" totalsRowDxfId="892"/>
    <tableColumn id="52" xr3:uid="{708FD8FD-CFE6-1B4B-AE49-F65B6F7316FF}" name="Colonne45" dataDxfId="891" totalsRowDxfId="890"/>
    <tableColumn id="53" xr3:uid="{D9028A53-C537-4143-B5F4-5D092F67EE88}" name="Colonne46" dataDxfId="889" totalsRowDxfId="888"/>
    <tableColumn id="54" xr3:uid="{14D80F76-D493-5442-AF9F-622FE889FA9C}" name="Colonne47" dataDxfId="887" totalsRowDxfId="886"/>
    <tableColumn id="55" xr3:uid="{D466C295-A1E0-DD44-A13B-9734DDCE1F1E}" name="Colonne48" dataDxfId="885" totalsRowDxfId="884"/>
    <tableColumn id="56" xr3:uid="{74F8CCD1-F882-114E-97F5-9B395957E9AC}" name="Colonne49" dataDxfId="883" totalsRowDxfId="882"/>
    <tableColumn id="57" xr3:uid="{85BAFB8F-80D9-BA4D-AA12-CCD38199088D}" name="Colonne50" dataDxfId="881" totalsRowDxfId="880"/>
    <tableColumn id="58" xr3:uid="{BDA09CCF-2FCC-5043-A65A-CD834A12A3A0}" name="Colonne51" dataDxfId="879" totalsRowDxfId="878"/>
    <tableColumn id="59" xr3:uid="{0EC21A62-E23A-4C46-8546-97ADC8832D50}" name="Colonne52" dataDxfId="877" totalsRowDxfId="876"/>
    <tableColumn id="60" xr3:uid="{D5F76810-820C-5F4B-BDB2-5DC621278718}" name="Colonne53" dataDxfId="875" totalsRowDxfId="874"/>
    <tableColumn id="61" xr3:uid="{96875C53-EE65-D145-95A5-ED0455DFD071}" name="Colonne54" dataDxfId="873" totalsRowDxfId="872"/>
    <tableColumn id="62" xr3:uid="{D5EDC0DD-4151-944A-AC6C-726560D5A48F}" name="Colonne55" dataDxfId="871" totalsRowDxfId="870"/>
    <tableColumn id="63" xr3:uid="{D30704DA-0908-8441-B209-48EE741B2F4C}" name="Colonne56" dataDxfId="869" totalsRowDxfId="868"/>
    <tableColumn id="64" xr3:uid="{9DB8C986-0FA0-C449-9236-2902DBB9BD20}" name="Colonne57" dataDxfId="867" totalsRowDxfId="866"/>
    <tableColumn id="65" xr3:uid="{8E98B0F6-BDFC-7945-8DEE-86C25D4A9495}" name="Colonne58" dataDxfId="865" totalsRowDxfId="864"/>
    <tableColumn id="66" xr3:uid="{D716125F-5E2E-894C-ADAD-930D10EB2E43}" name="Colonne59" dataDxfId="863" totalsRowDxfId="862"/>
    <tableColumn id="67" xr3:uid="{52E3C813-3C3F-934A-814A-F9A782BFCB66}" name="Colonne60" dataDxfId="861" totalsRowDxfId="860"/>
    <tableColumn id="68" xr3:uid="{67333F60-A5C6-4841-A3F7-B71E3F23A747}" name="Colonne61" dataDxfId="859" totalsRowDxfId="858"/>
    <tableColumn id="69" xr3:uid="{38BF1703-AEA5-624C-82D2-F0E8DB613C4E}" name="Colonne62" dataDxfId="857" totalsRowDxfId="856"/>
    <tableColumn id="70" xr3:uid="{1B91DF77-0436-F344-AEE1-972CAFB8C034}" name="Colonne63" dataDxfId="855" totalsRowDxfId="854"/>
    <tableColumn id="71" xr3:uid="{EA66A953-40D0-A446-AD6E-C5C1E574E026}" name="Colonne64" dataDxfId="853" totalsRowDxfId="852"/>
    <tableColumn id="72" xr3:uid="{BFC08228-E055-6F45-B62B-8D6405A75B2E}" name="Colonne65" dataDxfId="851" totalsRowDxfId="850"/>
    <tableColumn id="73" xr3:uid="{E1BF4573-1288-6844-A345-6DCAE2D70789}" name="Colonne66" dataDxfId="849" totalsRowDxfId="848"/>
    <tableColumn id="74" xr3:uid="{467879AC-D25B-CA4F-932B-FDC82B0B8874}" name="Colonne67" dataDxfId="847" totalsRowDxfId="846"/>
    <tableColumn id="75" xr3:uid="{A2F8DDA2-7BEF-B24C-950C-D332F52BFA27}" name="Colonne68" dataDxfId="845" totalsRowDxfId="844"/>
    <tableColumn id="76" xr3:uid="{E131C5EF-E1A8-9E40-8BA5-83EBE8E61B62}" name="Colonne69" dataDxfId="843" totalsRowDxfId="842"/>
    <tableColumn id="77" xr3:uid="{045F9382-7BD3-5C4A-AEF6-23BC53858986}" name="Colonne70" dataDxfId="841" totalsRowDxfId="840"/>
    <tableColumn id="78" xr3:uid="{0D7B4E85-A76E-DF4C-A253-A6DA0A2F3A9E}" name="Colonne71" dataDxfId="839" totalsRowDxfId="838"/>
    <tableColumn id="79" xr3:uid="{99A182F5-4354-8147-BCDF-603D0102CF58}" name="Colonne72" dataDxfId="837" totalsRowDxfId="836"/>
    <tableColumn id="80" xr3:uid="{4CFF497B-2685-524D-A0A9-302CA9447A2E}" name="Colonne73" dataDxfId="835" totalsRowDxfId="834"/>
    <tableColumn id="81" xr3:uid="{43C51A59-6747-7F44-8FE4-A5847C773ACB}" name="Colonne74" dataDxfId="833" totalsRowDxfId="832"/>
    <tableColumn id="82" xr3:uid="{5C9EB178-8097-8F4E-975A-185380E71D09}" name="Colonne75" dataDxfId="831" totalsRowDxfId="830"/>
    <tableColumn id="83" xr3:uid="{BD1D1C22-1514-DD46-AC53-8088B6E418EB}" name="Colonne76" dataDxfId="829" totalsRowDxfId="828"/>
    <tableColumn id="84" xr3:uid="{5068575B-DDA0-DC4B-A60E-941BB2999A8C}" name="Colonne77" dataDxfId="827" totalsRowDxfId="826"/>
    <tableColumn id="85" xr3:uid="{2EEE8154-82D5-134E-A406-0DBC9A65C7AE}" name="Colonne78" dataDxfId="825" totalsRowDxfId="824"/>
    <tableColumn id="86" xr3:uid="{34DDC1A6-67CD-614F-AF1E-094420566F8D}" name="Colonne79" dataDxfId="823" totalsRowDxfId="822"/>
    <tableColumn id="87" xr3:uid="{2FC5C2B6-AA22-804B-9B93-79103B1520F5}" name="Colonne80" dataDxfId="821" totalsRowDxfId="820"/>
    <tableColumn id="88" xr3:uid="{F5E9595F-D666-3743-9652-390A24647E41}" name="Colonne81" dataDxfId="819" totalsRowDxfId="818"/>
    <tableColumn id="89" xr3:uid="{44DE6753-F383-DC44-9C7B-B3FE883D0A94}" name="Colonne82" dataDxfId="817" totalsRowDxfId="816"/>
    <tableColumn id="90" xr3:uid="{C21157BC-6D82-EB4D-93FB-70C4BBFF1DDC}" name="Colonne83" dataDxfId="815" totalsRowDxfId="814"/>
    <tableColumn id="91" xr3:uid="{993A7B63-7001-B248-8F55-99B0328E3F9D}" name="Colonne84" dataDxfId="813" totalsRowDxfId="812"/>
    <tableColumn id="92" xr3:uid="{7CDD2151-04C1-9847-9E63-5D13666098F6}" name="Colonne85" dataDxfId="811" totalsRowDxfId="810"/>
    <tableColumn id="93" xr3:uid="{C43913E6-BB3B-CE42-9CF4-4402A83D800A}" name="Colonne86" dataDxfId="809" totalsRowDxfId="808"/>
    <tableColumn id="94" xr3:uid="{514480ED-5BAE-564D-AD8F-7201092D47AF}" name="Colonne87" dataDxfId="807" totalsRowDxfId="806"/>
  </tableColumns>
  <tableStyleInfo name="TableStyleLight1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B5B9F-76A9-C044-A89D-0BCBF9E71354}" name="Tableau32" displayName="Tableau32" ref="B11:CU21" totalsRowCount="1" headerRowDxfId="802" dataDxfId="801" tableBorderDxfId="800">
  <autoFilter ref="B11:CU20" xr:uid="{54F11B08-1E38-3E47-A920-AD69CE713B35}"/>
  <sortState xmlns:xlrd2="http://schemas.microsoft.com/office/spreadsheetml/2017/richdata2" ref="B12:CU22">
    <sortCondition ref="B11:B22"/>
  </sortState>
  <tableColumns count="98">
    <tableColumn id="1" xr3:uid="{8AA32693-CEC8-CD47-8CB4-843CEC68E770}" name="Étapes / Activités" totalsRowLabel="Total" dataDxfId="799" totalsRowDxfId="798"/>
    <tableColumn id="2" xr3:uid="{D9964322-2F5D-F146-9D12-D97E5914FC8A}" name="Responsables" dataDxfId="797" totalsRowDxfId="796"/>
    <tableColumn id="3" xr3:uid="{061FC8EF-E595-3A47-85E8-D4116E9245BD}" name="Nécessite approbation" dataDxfId="795" totalsRowDxfId="794"/>
    <tableColumn id="4" xr3:uid="{EEFCD3B1-1A1A-4C4F-830F-6A02EEC60E2F}" name="%_x000a_Avancement" totalsRowFunction="average" dataDxfId="793" totalsRowDxfId="792" dataCellStyle="Pourcentage"/>
    <tableColumn id="5" xr3:uid="{7633E37D-D886-5D44-B883-7F75652729D4}" name="Début" dataDxfId="791" totalsRowDxfId="790"/>
    <tableColumn id="97" xr3:uid="{F6E76A4F-8C09-6A49-8A40-BB4948DFCB72}" name="Colonne90" dataDxfId="789" totalsRowDxfId="788">
      <calculatedColumnFormula>YEAR(Tableau32[[#This Row],[Début]])</calculatedColumnFormula>
    </tableColumn>
    <tableColumn id="95" xr3:uid="{052837BC-3F58-2A41-B7B4-8300D8F17E20}" name="Colonne88" dataDxfId="787" totalsRowDxfId="786">
      <calculatedColumnFormula>WEEKNUM($F12)</calculatedColumnFormula>
    </tableColumn>
    <tableColumn id="6" xr3:uid="{8D52C980-EC01-114D-9EFC-4B20EF6243EA}" name="Durée_x000a_(jours)" dataDxfId="785" totalsRowDxfId="784"/>
    <tableColumn id="98" xr3:uid="{CEC95D6A-9299-D541-975B-82D2B6137E1C}" name="Colonne91" dataDxfId="783" totalsRowDxfId="782">
      <calculatedColumnFormula>YEAR(L12)</calculatedColumnFormula>
    </tableColumn>
    <tableColumn id="96" xr3:uid="{54753866-2567-FB47-9F76-36B90B90CB21}" name="Colonne89" dataDxfId="781" totalsRowDxfId="780">
      <calculatedColumnFormula>WEEKNUM($L12)</calculatedColumnFormula>
    </tableColumn>
    <tableColumn id="7" xr3:uid="{AE9A0C77-9A75-644C-9E28-042B604623B5}" name="Fin" dataDxfId="779" totalsRowDxfId="778" dataCellStyle="Pourcentage">
      <calculatedColumnFormula>IF(F12= "",0,F12+I12)</calculatedColumnFormula>
    </tableColumn>
    <tableColumn id="8" xr3:uid="{8A543457-E1F5-974A-A64F-0F88A02AEFB3}" name="Colonne1" dataDxfId="777" totalsRowDxfId="776"/>
    <tableColumn id="9" xr3:uid="{7491314F-9719-904E-956A-DD601544421C}" name="Colonne2" dataDxfId="775" totalsRowDxfId="774"/>
    <tableColumn id="10" xr3:uid="{12A32E68-C481-5445-ADD5-CA3D97FB19DF}" name="Colonne3" dataDxfId="773" totalsRowDxfId="772"/>
    <tableColumn id="11" xr3:uid="{288D15AE-65FF-6B44-8C37-C5685EDD2012}" name="Colonne4" dataDxfId="771" totalsRowDxfId="770"/>
    <tableColumn id="12" xr3:uid="{46A1177A-11BE-A544-813C-E7D902D464F6}" name="Colonne5" dataDxfId="769" totalsRowDxfId="768"/>
    <tableColumn id="13" xr3:uid="{89420516-4F60-E44E-ACF4-9B1A0078486E}" name="Colonne6" dataDxfId="767" totalsRowDxfId="766"/>
    <tableColumn id="14" xr3:uid="{D74338E4-969E-054B-B6E0-FB619F9B58F5}" name="Colonne7" dataDxfId="765" totalsRowDxfId="764"/>
    <tableColumn id="15" xr3:uid="{E7946A6D-1793-1E45-9980-A3064FE13375}" name="Colonne8" dataDxfId="763" totalsRowDxfId="762"/>
    <tableColumn id="16" xr3:uid="{2CF723D5-276D-E04E-8CD8-BFCA44FA8AE4}" name="Colonne9" dataDxfId="761" totalsRowDxfId="760"/>
    <tableColumn id="17" xr3:uid="{68FB65B3-519C-2949-8816-3A27CB2735CC}" name="Colonne10" dataDxfId="759" totalsRowDxfId="758"/>
    <tableColumn id="18" xr3:uid="{48047060-8E3E-0C46-AE8D-9AB29CC6FC7E}" name="Colonne11" dataDxfId="757" totalsRowDxfId="756"/>
    <tableColumn id="19" xr3:uid="{40A097BA-1A48-464C-8C7D-7A538A86B3DE}" name="Colonne12" dataDxfId="755" totalsRowDxfId="754"/>
    <tableColumn id="20" xr3:uid="{64E1D207-0470-2844-A2B5-66A7E0AE46A9}" name="Colonne13" dataDxfId="753" totalsRowDxfId="752"/>
    <tableColumn id="21" xr3:uid="{25F7D7FB-7AA0-9647-AAFE-BE9BE7DB7A3A}" name="Colonne14" dataDxfId="751" totalsRowDxfId="750"/>
    <tableColumn id="22" xr3:uid="{055DF929-6571-E94C-BD19-062A1060B3FF}" name="Colonne15" dataDxfId="749" totalsRowDxfId="748"/>
    <tableColumn id="23" xr3:uid="{EDA0C9DF-29BD-EA4D-902F-51FCF0AF53B6}" name="Colonne16" dataDxfId="747" totalsRowDxfId="746"/>
    <tableColumn id="24" xr3:uid="{A930CC2B-B1BE-FE41-8B71-84551AECA904}" name="Colonne17" dataDxfId="745" totalsRowDxfId="744"/>
    <tableColumn id="25" xr3:uid="{254AAB47-2E4E-1E49-9911-FB2B04A7A65C}" name="Colonne18" dataDxfId="743" totalsRowDxfId="742"/>
    <tableColumn id="26" xr3:uid="{E3A9C9BC-24C2-4B42-A02F-B5241F20283D}" name="Colonne19" dataDxfId="741" totalsRowDxfId="740"/>
    <tableColumn id="27" xr3:uid="{DB5329C2-C998-1D49-9BC1-D0325873F99A}" name="Colonne20" dataDxfId="739" totalsRowDxfId="738"/>
    <tableColumn id="28" xr3:uid="{12AF5DE5-CF00-F24E-BBFB-DE1395B445B7}" name="Colonne21" dataDxfId="737" totalsRowDxfId="736"/>
    <tableColumn id="29" xr3:uid="{20DECEED-ED32-A34D-B36C-4A2FC58D872F}" name="Colonne22" dataDxfId="735" totalsRowDxfId="734"/>
    <tableColumn id="30" xr3:uid="{51603C84-64E3-5D43-AB95-6651348BE3FD}" name="Colonne23" dataDxfId="733" totalsRowDxfId="732"/>
    <tableColumn id="31" xr3:uid="{BE4E945F-F5A2-6349-8E9C-AA9441FC6716}" name="Colonne24" dataDxfId="731" totalsRowDxfId="730"/>
    <tableColumn id="32" xr3:uid="{938A2531-284B-EE4D-8F54-0A078C7774D8}" name="Colonne25" dataDxfId="729" totalsRowDxfId="728"/>
    <tableColumn id="33" xr3:uid="{0E7B7C43-6EC8-0C47-B173-155D0A5BAB47}" name="Colonne26" dataDxfId="727" totalsRowDxfId="726"/>
    <tableColumn id="34" xr3:uid="{CD82B506-98FC-424B-B729-2895B9240DBB}" name="Colonne27" dataDxfId="725" totalsRowDxfId="724"/>
    <tableColumn id="35" xr3:uid="{3BE004BB-14C6-984C-BFAB-ED155E5E3A97}" name="Colonne28" dataDxfId="723" totalsRowDxfId="722"/>
    <tableColumn id="36" xr3:uid="{0101FE8D-5491-AB4C-9E15-B0D0FE302252}" name="Colonne29" dataDxfId="721" totalsRowDxfId="720"/>
    <tableColumn id="37" xr3:uid="{236D3BFA-4C02-F748-A8AE-CF6691262825}" name="Colonne30" dataDxfId="719" totalsRowDxfId="718"/>
    <tableColumn id="38" xr3:uid="{8834C2F4-5730-CC4A-9B8D-308D6B25CF8F}" name="Colonne31" dataDxfId="717" totalsRowDxfId="716"/>
    <tableColumn id="39" xr3:uid="{40047656-988F-964D-8B54-CE0684EC66B9}" name="Colonne32" dataDxfId="715" totalsRowDxfId="714"/>
    <tableColumn id="40" xr3:uid="{68A40328-8490-0141-B170-586F4882F90D}" name="Colonne33" dataDxfId="713" totalsRowDxfId="712"/>
    <tableColumn id="41" xr3:uid="{F94DE63C-383F-3A42-A242-B48D8BE92F83}" name="Colonne34" dataDxfId="711" totalsRowDxfId="710"/>
    <tableColumn id="42" xr3:uid="{97C2DA5F-F7A4-224E-9738-23C6503C753E}" name="Colonne35" dataDxfId="709" totalsRowDxfId="708"/>
    <tableColumn id="43" xr3:uid="{386F4647-FB82-2346-9322-919D068E2BE1}" name="Colonne36" dataDxfId="707" totalsRowDxfId="706"/>
    <tableColumn id="44" xr3:uid="{91749EEE-E6EC-B049-8B2A-044D91302E28}" name="Colonne37" dataDxfId="705" totalsRowDxfId="704"/>
    <tableColumn id="45" xr3:uid="{8988EB4D-F982-AD4F-BB3E-1A8C38C2B516}" name="Colonne38" dataDxfId="703" totalsRowDxfId="702"/>
    <tableColumn id="46" xr3:uid="{234FB40E-C2DC-8C43-9F04-04E78AC31248}" name="Colonne39" dataDxfId="701" totalsRowDxfId="700"/>
    <tableColumn id="47" xr3:uid="{29FE3947-7067-DF43-8C08-51D1E9A9D221}" name="Colonne40" dataDxfId="699" totalsRowDxfId="698"/>
    <tableColumn id="48" xr3:uid="{92E7C09A-7761-6A4C-B1F5-FF03B502B287}" name="Colonne41" dataDxfId="697" totalsRowDxfId="696"/>
    <tableColumn id="49" xr3:uid="{E69A3039-9301-8140-B7E9-E1B167AB793E}" name="Colonne42" dataDxfId="695" totalsRowDxfId="694"/>
    <tableColumn id="50" xr3:uid="{04F53439-B138-C44A-85A9-DAB9CE2680A7}" name="Colonne43" dataDxfId="693" totalsRowDxfId="692"/>
    <tableColumn id="51" xr3:uid="{7A145FAD-AC38-6C4B-94DB-F8773AD3BB3F}" name="Colonne44" dataDxfId="691" totalsRowDxfId="690"/>
    <tableColumn id="52" xr3:uid="{0AEA9825-937A-BB4D-9156-873300C615CD}" name="Colonne45" dataDxfId="689" totalsRowDxfId="688"/>
    <tableColumn id="53" xr3:uid="{46D0C0C6-756F-7A41-BA82-C4F7D0BFD8C9}" name="Colonne46" dataDxfId="687" totalsRowDxfId="686"/>
    <tableColumn id="54" xr3:uid="{997343A4-C448-0844-8DE3-4E25400B08BA}" name="Colonne47" dataDxfId="685" totalsRowDxfId="684"/>
    <tableColumn id="55" xr3:uid="{9ABE0B0D-B59D-A64C-A394-43E90E23EC9F}" name="Colonne48" dataDxfId="683" totalsRowDxfId="682"/>
    <tableColumn id="56" xr3:uid="{D49FF011-A0C5-484D-A366-AECA22C0F1C9}" name="Colonne49" dataDxfId="681" totalsRowDxfId="680"/>
    <tableColumn id="57" xr3:uid="{13979700-EE95-F941-AA66-C445713083AA}" name="Colonne50" dataDxfId="679" totalsRowDxfId="678"/>
    <tableColumn id="58" xr3:uid="{FFDC0E61-19E6-8443-A1D8-456E0722FFFD}" name="Colonne51" dataDxfId="677" totalsRowDxfId="676"/>
    <tableColumn id="59" xr3:uid="{7484AE78-B5DC-3D4C-92D6-31995F2CBEE1}" name="Colonne52" dataDxfId="675" totalsRowDxfId="674"/>
    <tableColumn id="60" xr3:uid="{AEFE014D-BA9A-C645-8424-5E5E0BE35785}" name="Colonne53" dataDxfId="673" totalsRowDxfId="672"/>
    <tableColumn id="61" xr3:uid="{4AE154A2-2ABA-3A40-A2D2-69BB985A7598}" name="Colonne54" dataDxfId="671" totalsRowDxfId="670"/>
    <tableColumn id="62" xr3:uid="{0DAF81F3-5226-A74A-A543-2C185E9F5312}" name="Colonne55" dataDxfId="669" totalsRowDxfId="668"/>
    <tableColumn id="63" xr3:uid="{687FFCCB-392A-9B4F-9BFE-9D07A0ADFC29}" name="Colonne56" dataDxfId="667" totalsRowDxfId="666"/>
    <tableColumn id="64" xr3:uid="{A36D48BE-7382-2249-94CC-78455691248C}" name="Colonne57" dataDxfId="665" totalsRowDxfId="664"/>
    <tableColumn id="65" xr3:uid="{EF3E3F00-E2CF-074F-A8A5-3E4EBD01048B}" name="Colonne58" dataDxfId="663" totalsRowDxfId="662"/>
    <tableColumn id="66" xr3:uid="{F11BFB21-0190-6F4F-9C70-386E8BA78915}" name="Colonne59" dataDxfId="661" totalsRowDxfId="660"/>
    <tableColumn id="67" xr3:uid="{5EC0E4BD-0607-6E43-A3C5-DB2B085A4938}" name="Colonne60" dataDxfId="659" totalsRowDxfId="658"/>
    <tableColumn id="68" xr3:uid="{70C6D505-A24E-7D4F-B86F-2E4D5E482E6F}" name="Colonne61" dataDxfId="657" totalsRowDxfId="656"/>
    <tableColumn id="69" xr3:uid="{7A5C54EE-E93F-1942-B5BE-C3B339AC5BCC}" name="Colonne62" dataDxfId="655" totalsRowDxfId="654"/>
    <tableColumn id="70" xr3:uid="{710DF61A-B289-1F4E-BBD4-C5E597069396}" name="Colonne63" dataDxfId="653" totalsRowDxfId="652"/>
    <tableColumn id="71" xr3:uid="{C542A490-B454-4445-8EAF-F7E59586E679}" name="Colonne64" dataDxfId="651" totalsRowDxfId="650"/>
    <tableColumn id="72" xr3:uid="{DBF36C04-F0DD-6048-97C6-275091F874E3}" name="Colonne65" dataDxfId="649" totalsRowDxfId="648"/>
    <tableColumn id="73" xr3:uid="{29A1802D-D52E-534C-ABEF-F568FFF7AB77}" name="Colonne66" dataDxfId="647" totalsRowDxfId="646"/>
    <tableColumn id="74" xr3:uid="{5518A7DC-5C4C-8543-9E88-262BD6567551}" name="Colonne67" dataDxfId="645" totalsRowDxfId="644"/>
    <tableColumn id="75" xr3:uid="{7EFEDA52-83D6-C543-B30A-0C2C06633D70}" name="Colonne68" dataDxfId="643" totalsRowDxfId="642"/>
    <tableColumn id="76" xr3:uid="{F5C0B504-1BA9-F347-8F09-D58980E6730B}" name="Colonne69" dataDxfId="641" totalsRowDxfId="640"/>
    <tableColumn id="77" xr3:uid="{7D842565-4555-864A-BD04-F193E93661C2}" name="Colonne70" dataDxfId="639" totalsRowDxfId="638"/>
    <tableColumn id="78" xr3:uid="{78046A65-3C0C-B541-AD6C-A21B94FC9277}" name="Colonne71" dataDxfId="637" totalsRowDxfId="636"/>
    <tableColumn id="79" xr3:uid="{D58758EC-003F-2C4F-9307-29FBDB2716DB}" name="Colonne72" dataDxfId="635" totalsRowDxfId="634"/>
    <tableColumn id="80" xr3:uid="{949A37E6-AE0C-484E-A0F9-03CD3CD0A26F}" name="Colonne73" dataDxfId="633" totalsRowDxfId="632"/>
    <tableColumn id="81" xr3:uid="{A840DB87-2AA7-B943-8D3B-789B1A45C55E}" name="Colonne74" dataDxfId="631" totalsRowDxfId="630"/>
    <tableColumn id="82" xr3:uid="{70490B2A-1260-8143-9683-AABF01E209EE}" name="Colonne75" dataDxfId="629" totalsRowDxfId="628"/>
    <tableColumn id="83" xr3:uid="{DCA4A1E8-35FC-5D4B-BDBD-756BF9448AEA}" name="Colonne76" dataDxfId="627" totalsRowDxfId="626"/>
    <tableColumn id="84" xr3:uid="{BF127B31-AD7D-4443-BF91-881ACBA1C146}" name="Colonne77" dataDxfId="625" totalsRowDxfId="624"/>
    <tableColumn id="85" xr3:uid="{279953DB-B756-4344-AD26-4717243B5CFE}" name="Colonne78" dataDxfId="623" totalsRowDxfId="622"/>
    <tableColumn id="86" xr3:uid="{2719DDBA-019C-DD4E-BAD5-AA4AA0E8AE85}" name="Colonne79" dataDxfId="621" totalsRowDxfId="620"/>
    <tableColumn id="87" xr3:uid="{4115B7EF-EE6C-F640-AF60-4881FDF7FEF9}" name="Colonne80" dataDxfId="619" totalsRowDxfId="618"/>
    <tableColumn id="88" xr3:uid="{4EE9A0D0-9D7F-4343-92C3-0AEEFF0C300D}" name="Colonne81" dataDxfId="617" totalsRowDxfId="616"/>
    <tableColumn id="89" xr3:uid="{7DEA0E96-F16B-7542-A86C-BB40A23ECCDA}" name="Colonne82" dataDxfId="615" totalsRowDxfId="614"/>
    <tableColumn id="90" xr3:uid="{052C26A8-6A46-B740-9619-C9FF2CEF1301}" name="Colonne83" dataDxfId="613" totalsRowDxfId="612"/>
    <tableColumn id="91" xr3:uid="{4F516DA5-E045-2E43-A749-7593A264D507}" name="Colonne84" dataDxfId="611" totalsRowDxfId="610"/>
    <tableColumn id="92" xr3:uid="{C75F8069-ED42-634D-B370-B06DC9745C3D}" name="Colonne85" dataDxfId="609" totalsRowDxfId="608"/>
    <tableColumn id="93" xr3:uid="{99FCEF86-7182-9A47-A52F-E65CC664429A}" name="Colonne86" dataDxfId="607" totalsRowDxfId="606"/>
    <tableColumn id="94" xr3:uid="{3E9F9BE5-4263-E54A-8767-25912205E7B5}" name="Colonne87" dataDxfId="605" totalsRowDxfId="604"/>
  </tableColumns>
  <tableStyleInfo name="TableStyleLight1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85553F-813A-0D4C-8FA6-1A811B296F21}" name="Tableau323" displayName="Tableau323" ref="B11:CU19" totalsRowCount="1" headerRowDxfId="600" dataDxfId="599" tableBorderDxfId="598">
  <autoFilter ref="B11:CU18" xr:uid="{54F11B08-1E38-3E47-A920-AD69CE713B35}"/>
  <sortState xmlns:xlrd2="http://schemas.microsoft.com/office/spreadsheetml/2017/richdata2" ref="B12:CU22">
    <sortCondition ref="B11:B22"/>
  </sortState>
  <tableColumns count="98">
    <tableColumn id="1" xr3:uid="{364D5912-12FB-2C44-B609-F89999A962FB}" name="Étapes / Activités" totalsRowLabel="Total" dataDxfId="597" totalsRowDxfId="596"/>
    <tableColumn id="2" xr3:uid="{FF51B701-6705-B644-A37F-8F6D83EDF02A}" name="Responsables" dataDxfId="595" totalsRowDxfId="594"/>
    <tableColumn id="3" xr3:uid="{3DD70388-9EA1-D84B-8E51-5C080EFEF7D4}" name="Nécessite approbation" dataDxfId="593" totalsRowDxfId="592"/>
    <tableColumn id="4" xr3:uid="{F01AFA68-1951-374C-84A9-236D9E5A0F9A}" name="%_x000a_Avancement" totalsRowFunction="average" dataDxfId="591" totalsRowDxfId="590" dataCellStyle="Pourcentage"/>
    <tableColumn id="5" xr3:uid="{98EB0B46-D3CA-A646-9536-8D2AA1B89248}" name="Début" dataDxfId="589" totalsRowDxfId="588"/>
    <tableColumn id="97" xr3:uid="{638B0F2B-F756-454F-A2D1-6C07E47C8375}" name="Colonne90" dataDxfId="587" totalsRowDxfId="586">
      <calculatedColumnFormula>YEAR(Tableau323[[#This Row],[Début]])</calculatedColumnFormula>
    </tableColumn>
    <tableColumn id="95" xr3:uid="{9729B4AC-D615-144E-81C5-9AE4A5D94CE5}" name="Colonne88" dataDxfId="585" totalsRowDxfId="584">
      <calculatedColumnFormula>WEEKNUM($F12)</calculatedColumnFormula>
    </tableColumn>
    <tableColumn id="6" xr3:uid="{0A8C44E0-EC2E-2449-8781-CA2615B5FD1F}" name="Durée_x000a_(jours)" dataDxfId="583" totalsRowDxfId="582"/>
    <tableColumn id="98" xr3:uid="{AF721005-1E6D-ED43-94D7-B6CF49343ACB}" name="Colonne91" dataDxfId="581" totalsRowDxfId="580">
      <calculatedColumnFormula>YEAR(L12)</calculatedColumnFormula>
    </tableColumn>
    <tableColumn id="96" xr3:uid="{825F9A5F-2292-4246-A0EF-145F5542A2E3}" name="Colonne89" dataDxfId="579" totalsRowDxfId="578">
      <calculatedColumnFormula>WEEKNUM($L12)</calculatedColumnFormula>
    </tableColumn>
    <tableColumn id="7" xr3:uid="{90640657-C31E-8242-9BB6-C8152EE02920}" name="Fin" dataDxfId="577" totalsRowDxfId="576" dataCellStyle="Pourcentage">
      <calculatedColumnFormula>IF(F12= "",0,F12+I12)</calculatedColumnFormula>
    </tableColumn>
    <tableColumn id="8" xr3:uid="{611A7812-3394-0D40-AD70-C827921D6CBB}" name="Colonne1" dataDxfId="575" totalsRowDxfId="574"/>
    <tableColumn id="9" xr3:uid="{2F8A84EC-CF12-B146-948E-9CCD43DF05DF}" name="Colonne2" dataDxfId="573" totalsRowDxfId="572"/>
    <tableColumn id="10" xr3:uid="{761C9090-F97B-B843-9E92-44D7D4AAFA34}" name="Colonne3" dataDxfId="571" totalsRowDxfId="570"/>
    <tableColumn id="11" xr3:uid="{226E5A23-B481-4143-B689-4806E15E5802}" name="Colonne4" dataDxfId="569" totalsRowDxfId="568"/>
    <tableColumn id="12" xr3:uid="{38E26EE9-EB13-6F42-8EB4-7B6CF42108CB}" name="Colonne5" dataDxfId="567" totalsRowDxfId="566"/>
    <tableColumn id="13" xr3:uid="{59D4E115-AD8D-194F-9D09-9F568BAACD6C}" name="Colonne6" dataDxfId="565" totalsRowDxfId="564"/>
    <tableColumn id="14" xr3:uid="{EF02259E-EECD-BE4B-BECA-05402C555E34}" name="Colonne7" dataDxfId="563" totalsRowDxfId="562"/>
    <tableColumn id="15" xr3:uid="{362A6499-12AE-CC4C-946A-122B50C69B01}" name="Colonne8" dataDxfId="561" totalsRowDxfId="560"/>
    <tableColumn id="16" xr3:uid="{ACA294A9-3C15-2446-8666-416AB0039604}" name="Colonne9" dataDxfId="559" totalsRowDxfId="558"/>
    <tableColumn id="17" xr3:uid="{70B74A1E-2C7F-9F48-B3AF-C4DCEEDC76E0}" name="Colonne10" dataDxfId="557" totalsRowDxfId="556"/>
    <tableColumn id="18" xr3:uid="{5EEDB1C0-F933-944F-BB53-45B4EE994BB1}" name="Colonne11" dataDxfId="555" totalsRowDxfId="554"/>
    <tableColumn id="19" xr3:uid="{F1EAE652-9AB0-8B45-947B-AE7DF1CC34DE}" name="Colonne12" dataDxfId="553" totalsRowDxfId="552"/>
    <tableColumn id="20" xr3:uid="{B86C5C2B-3720-A84E-BA35-BA5B0A6E8303}" name="Colonne13" dataDxfId="551" totalsRowDxfId="550"/>
    <tableColumn id="21" xr3:uid="{C082B0EE-E44B-5246-858A-D384C11864F0}" name="Colonne14" dataDxfId="549" totalsRowDxfId="548"/>
    <tableColumn id="22" xr3:uid="{FF707FE1-2FA5-6040-A37C-024976C50A6E}" name="Colonne15" dataDxfId="547" totalsRowDxfId="546"/>
    <tableColumn id="23" xr3:uid="{6C127D75-198E-2247-B18B-6BB72FB65F7D}" name="Colonne16" dataDxfId="545" totalsRowDxfId="544"/>
    <tableColumn id="24" xr3:uid="{DB121D82-1486-684A-AA8B-7F5F6622E3DF}" name="Colonne17" dataDxfId="543" totalsRowDxfId="542"/>
    <tableColumn id="25" xr3:uid="{7C7E7CAD-2705-1446-922D-EC49DFC3B012}" name="Colonne18" dataDxfId="541" totalsRowDxfId="540"/>
    <tableColumn id="26" xr3:uid="{301D0DF3-B9CC-0342-9EA0-11FE3939020A}" name="Colonne19" dataDxfId="539" totalsRowDxfId="538"/>
    <tableColumn id="27" xr3:uid="{0AB4A6DA-8C88-1E46-819A-5810F587DAF0}" name="Colonne20" dataDxfId="537" totalsRowDxfId="536"/>
    <tableColumn id="28" xr3:uid="{7F44B71A-06FF-8D4E-8703-F1BE2E084E68}" name="Colonne21" dataDxfId="535" totalsRowDxfId="534"/>
    <tableColumn id="29" xr3:uid="{BF85BF80-BD4A-AD46-AE92-68356A3AFCAE}" name="Colonne22" dataDxfId="533" totalsRowDxfId="532"/>
    <tableColumn id="30" xr3:uid="{2BD15BE4-D10A-394F-A1D0-50831E732B86}" name="Colonne23" dataDxfId="531" totalsRowDxfId="530"/>
    <tableColumn id="31" xr3:uid="{7A240B4E-7E15-5242-B118-7F29BDE1392D}" name="Colonne24" dataDxfId="529" totalsRowDxfId="528"/>
    <tableColumn id="32" xr3:uid="{426B718B-2F25-514F-8CE7-5836BACFB855}" name="Colonne25" dataDxfId="527" totalsRowDxfId="526"/>
    <tableColumn id="33" xr3:uid="{43C2B7D1-CF96-8841-B6C5-A9A71772BD03}" name="Colonne26" dataDxfId="525" totalsRowDxfId="524"/>
    <tableColumn id="34" xr3:uid="{D15D1AE2-2F33-0843-99B4-FC6370827792}" name="Colonne27" dataDxfId="523" totalsRowDxfId="522"/>
    <tableColumn id="35" xr3:uid="{9090D394-BFDD-0644-A11F-516CC5B2F2F6}" name="Colonne28" dataDxfId="521" totalsRowDxfId="520"/>
    <tableColumn id="36" xr3:uid="{81DC4656-94D2-7A4D-B271-C7C371D5A39B}" name="Colonne29" dataDxfId="519" totalsRowDxfId="518"/>
    <tableColumn id="37" xr3:uid="{F425A146-DC75-1C44-A2DF-2317A9956189}" name="Colonne30" dataDxfId="517" totalsRowDxfId="516"/>
    <tableColumn id="38" xr3:uid="{DBF11596-17D1-C948-8EC5-83B0A6D3BAE8}" name="Colonne31" dataDxfId="515" totalsRowDxfId="514"/>
    <tableColumn id="39" xr3:uid="{B6831B3D-CBEE-C347-A918-F71F0B4FCB72}" name="Colonne32" dataDxfId="513" totalsRowDxfId="512"/>
    <tableColumn id="40" xr3:uid="{40446F3C-ABAA-274E-BFD4-737493FA1493}" name="Colonne33" dataDxfId="511" totalsRowDxfId="510"/>
    <tableColumn id="41" xr3:uid="{86F3D86F-553B-4F43-BD8F-C86DF4F3BA78}" name="Colonne34" dataDxfId="509" totalsRowDxfId="508"/>
    <tableColumn id="42" xr3:uid="{275C4B37-1FFD-A14F-869E-B1084B4714B5}" name="Colonne35" dataDxfId="507" totalsRowDxfId="506"/>
    <tableColumn id="43" xr3:uid="{22A8B96A-CABD-884C-9403-AC098D32CF66}" name="Colonne36" dataDxfId="505" totalsRowDxfId="504"/>
    <tableColumn id="44" xr3:uid="{6C450CC6-BE61-C047-86FC-97E463943814}" name="Colonne37" dataDxfId="503" totalsRowDxfId="502"/>
    <tableColumn id="45" xr3:uid="{EC09268D-8AAD-F944-B7F2-7FB1CE8DCD6D}" name="Colonne38" dataDxfId="501" totalsRowDxfId="500"/>
    <tableColumn id="46" xr3:uid="{91C7AC97-6F8C-8741-8F8A-F825139D8219}" name="Colonne39" dataDxfId="499" totalsRowDxfId="498"/>
    <tableColumn id="47" xr3:uid="{72F4B72A-85B0-424B-8AA0-277D93DCDCD9}" name="Colonne40" dataDxfId="497" totalsRowDxfId="496"/>
    <tableColumn id="48" xr3:uid="{05D4C32A-E4F0-8042-8F34-734FEAAFDBC0}" name="Colonne41" dataDxfId="495" totalsRowDxfId="494"/>
    <tableColumn id="49" xr3:uid="{131638FD-646D-3542-9B6B-D44280602669}" name="Colonne42" dataDxfId="493" totalsRowDxfId="492"/>
    <tableColumn id="50" xr3:uid="{2D58DF06-ECAF-BF4D-8CEE-8F0083F54B20}" name="Colonne43" dataDxfId="491" totalsRowDxfId="490"/>
    <tableColumn id="51" xr3:uid="{7367DBFD-6D75-CF48-B01F-7294A97F528D}" name="Colonne44" dataDxfId="489" totalsRowDxfId="488"/>
    <tableColumn id="52" xr3:uid="{26F0162C-C6E6-AB41-999F-6C80CD324CFE}" name="Colonne45" dataDxfId="487" totalsRowDxfId="486"/>
    <tableColumn id="53" xr3:uid="{BE738593-2B34-5645-8C4C-F2C8163A8CB7}" name="Colonne46" dataDxfId="485" totalsRowDxfId="484"/>
    <tableColumn id="54" xr3:uid="{D3D8661E-B220-2E4C-B728-E625F3AB9968}" name="Colonne47" dataDxfId="483" totalsRowDxfId="482"/>
    <tableColumn id="55" xr3:uid="{55E04B25-2C87-DE4C-9434-2135D3AF1A11}" name="Colonne48" dataDxfId="481" totalsRowDxfId="480"/>
    <tableColumn id="56" xr3:uid="{CD7DB88B-B1C5-D04D-AF7C-9E09B09BEDBC}" name="Colonne49" dataDxfId="479" totalsRowDxfId="478"/>
    <tableColumn id="57" xr3:uid="{A073461E-78DB-414B-AE04-2B652BF1051F}" name="Colonne50" dataDxfId="477" totalsRowDxfId="476"/>
    <tableColumn id="58" xr3:uid="{F1A9A227-B193-DA4E-8A0E-5B27194D434E}" name="Colonne51" dataDxfId="475" totalsRowDxfId="474"/>
    <tableColumn id="59" xr3:uid="{D69FA72F-BA75-7D48-B061-EC7C131AC7DF}" name="Colonne52" dataDxfId="473" totalsRowDxfId="472"/>
    <tableColumn id="60" xr3:uid="{89B144A5-D421-CA42-83CC-42D13121E26A}" name="Colonne53" dataDxfId="471" totalsRowDxfId="470"/>
    <tableColumn id="61" xr3:uid="{BE758EEA-C666-384A-9670-64FD001D1327}" name="Colonne54" dataDxfId="469" totalsRowDxfId="468"/>
    <tableColumn id="62" xr3:uid="{5D73991F-68C7-B040-9B12-4A1D1EFB2AB9}" name="Colonne55" dataDxfId="467" totalsRowDxfId="466"/>
    <tableColumn id="63" xr3:uid="{AC5F4FE9-F698-6045-980B-C9C179FC51AE}" name="Colonne56" dataDxfId="465" totalsRowDxfId="464"/>
    <tableColumn id="64" xr3:uid="{401C1482-3095-E948-928C-86C57C06BAE4}" name="Colonne57" dataDxfId="463" totalsRowDxfId="462"/>
    <tableColumn id="65" xr3:uid="{E7DF1079-7A64-9E44-890A-640F0A3606B4}" name="Colonne58" dataDxfId="461" totalsRowDxfId="460"/>
    <tableColumn id="66" xr3:uid="{1427C73B-AFD9-2545-BBCD-18AE53F36BB0}" name="Colonne59" dataDxfId="459" totalsRowDxfId="458"/>
    <tableColumn id="67" xr3:uid="{ACDCBFCF-8694-964E-8B39-5D420ECBE730}" name="Colonne60" dataDxfId="457" totalsRowDxfId="456"/>
    <tableColumn id="68" xr3:uid="{7A7377F7-64C0-2343-9D79-92884BA5FD55}" name="Colonne61" dataDxfId="455" totalsRowDxfId="454"/>
    <tableColumn id="69" xr3:uid="{21787564-DE37-E44E-AAEE-F33DCE88FF33}" name="Colonne62" dataDxfId="453" totalsRowDxfId="452"/>
    <tableColumn id="70" xr3:uid="{CFF22E1A-04E0-4744-98FA-E66E05A848FC}" name="Colonne63" dataDxfId="451" totalsRowDxfId="450"/>
    <tableColumn id="71" xr3:uid="{2D09F83D-8A73-014A-B413-43899895A198}" name="Colonne64" dataDxfId="449" totalsRowDxfId="448"/>
    <tableColumn id="72" xr3:uid="{3FBCE272-8AAA-5A45-8473-FB23D128720B}" name="Colonne65" dataDxfId="447" totalsRowDxfId="446"/>
    <tableColumn id="73" xr3:uid="{A919568E-43F7-0F49-BD6B-BFED13AD4805}" name="Colonne66" dataDxfId="445" totalsRowDxfId="444"/>
    <tableColumn id="74" xr3:uid="{D03B76C4-2B48-4940-A5F3-D87E522C4516}" name="Colonne67" dataDxfId="443" totalsRowDxfId="442"/>
    <tableColumn id="75" xr3:uid="{3D46B16A-3835-7C4A-B208-4A511D13E4A2}" name="Colonne68" dataDxfId="441" totalsRowDxfId="440"/>
    <tableColumn id="76" xr3:uid="{59F6D630-58E4-154B-B9FC-DFAE7886C10D}" name="Colonne69" dataDxfId="439" totalsRowDxfId="438"/>
    <tableColumn id="77" xr3:uid="{20E1801F-68EF-A349-8085-C194AE0FEF71}" name="Colonne70" dataDxfId="437" totalsRowDxfId="436"/>
    <tableColumn id="78" xr3:uid="{88F1A90F-FA89-6A40-A415-DDC35437AD6A}" name="Colonne71" dataDxfId="435" totalsRowDxfId="434"/>
    <tableColumn id="79" xr3:uid="{2B24DC5C-B063-0144-89EA-4A56CE44DE35}" name="Colonne72" dataDxfId="433" totalsRowDxfId="432"/>
    <tableColumn id="80" xr3:uid="{B1B74CA3-832F-024A-88B8-8C05F5DCCDE9}" name="Colonne73" dataDxfId="431" totalsRowDxfId="430"/>
    <tableColumn id="81" xr3:uid="{E9CA57F1-BC06-5F40-941D-AA5019D66EC5}" name="Colonne74" dataDxfId="429" totalsRowDxfId="428"/>
    <tableColumn id="82" xr3:uid="{4968272B-EDFC-C04F-9432-6639491FD5F5}" name="Colonne75" dataDxfId="427" totalsRowDxfId="426"/>
    <tableColumn id="83" xr3:uid="{39A16186-92F5-1345-AA81-54AFBF2389FA}" name="Colonne76" dataDxfId="425" totalsRowDxfId="424"/>
    <tableColumn id="84" xr3:uid="{5BB10B16-BB25-F940-B65D-099E924E61EE}" name="Colonne77" dataDxfId="423" totalsRowDxfId="422"/>
    <tableColumn id="85" xr3:uid="{77E74876-896D-F541-A9DE-F31D1C510101}" name="Colonne78" dataDxfId="421" totalsRowDxfId="420"/>
    <tableColumn id="86" xr3:uid="{977C9B5C-00DB-8347-A6FC-C490FC2570E2}" name="Colonne79" dataDxfId="419" totalsRowDxfId="418"/>
    <tableColumn id="87" xr3:uid="{C7736A06-FDD0-EC43-8AAD-DE48C8F20578}" name="Colonne80" dataDxfId="417" totalsRowDxfId="416"/>
    <tableColumn id="88" xr3:uid="{8994729C-3F5D-9A4C-B5B6-3F86BB960E2F}" name="Colonne81" dataDxfId="415" totalsRowDxfId="414"/>
    <tableColumn id="89" xr3:uid="{D5ADE021-37D9-5046-B94C-6256DDBF10E7}" name="Colonne82" dataDxfId="413" totalsRowDxfId="412"/>
    <tableColumn id="90" xr3:uid="{D3316AEB-2898-944E-9D3A-555229816013}" name="Colonne83" dataDxfId="411" totalsRowDxfId="410"/>
    <tableColumn id="91" xr3:uid="{954599BC-BD63-6348-8B62-B65B7FD93806}" name="Colonne84" dataDxfId="409" totalsRowDxfId="408"/>
    <tableColumn id="92" xr3:uid="{5511D0DC-2889-004F-AFB1-BCED695477F2}" name="Colonne85" dataDxfId="407" totalsRowDxfId="406"/>
    <tableColumn id="93" xr3:uid="{7AC4E0B2-CA78-CC4A-AC6C-6D62D5CDCCFF}" name="Colonne86" dataDxfId="405" totalsRowDxfId="404"/>
    <tableColumn id="94" xr3:uid="{CBF7AA27-1FAE-2D48-8BAC-D936AA5A945D}" name="Colonne87" dataDxfId="403" totalsRowDxfId="402"/>
  </tableColumns>
  <tableStyleInfo name="TableStyleLight1" showFirstColumn="0" showLastColumn="0" showRowStripes="0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B95800-1A47-3442-BA8D-FF7F0D87B4FF}" name="Tableau3235" displayName="Tableau3235" ref="B11:CU19" totalsRowCount="1" headerRowDxfId="398" dataDxfId="397" tableBorderDxfId="396">
  <autoFilter ref="B11:CU18" xr:uid="{54F11B08-1E38-3E47-A920-AD69CE713B35}"/>
  <sortState xmlns:xlrd2="http://schemas.microsoft.com/office/spreadsheetml/2017/richdata2" ref="B12:CU22">
    <sortCondition ref="B11:B22"/>
  </sortState>
  <tableColumns count="98">
    <tableColumn id="1" xr3:uid="{219E6D8B-8135-224E-9CB6-6BC0809ABE81}" name="Étapes / Activités" totalsRowLabel="Total" dataDxfId="395" totalsRowDxfId="394"/>
    <tableColumn id="2" xr3:uid="{036FB2FC-A8B4-EA4B-AC24-7E17329E1C9E}" name="Responsables" dataDxfId="393" totalsRowDxfId="392"/>
    <tableColumn id="3" xr3:uid="{8D2E06A7-EAA4-244E-A6F6-C15C4FA0E320}" name="Nécessite approbation" dataDxfId="391" totalsRowDxfId="390"/>
    <tableColumn id="4" xr3:uid="{EF91BFD0-8465-964A-A202-A0963B0B4DD6}" name="%_x000a_Avancement" totalsRowFunction="average" dataDxfId="389" totalsRowDxfId="388" dataCellStyle="Pourcentage"/>
    <tableColumn id="5" xr3:uid="{4218663C-1521-DD44-840C-644DCC927489}" name="Début" dataDxfId="387" totalsRowDxfId="386"/>
    <tableColumn id="97" xr3:uid="{B5C2CB22-A14E-874F-AA21-A597498E08FB}" name="Colonne90" dataDxfId="385" totalsRowDxfId="384">
      <calculatedColumnFormula>YEAR(Tableau3235[[#This Row],[Début]])</calculatedColumnFormula>
    </tableColumn>
    <tableColumn id="95" xr3:uid="{AECE1944-725D-EC47-8979-D79AC67EC7C0}" name="Colonne88" dataDxfId="383" totalsRowDxfId="382">
      <calculatedColumnFormula>WEEKNUM($F12)</calculatedColumnFormula>
    </tableColumn>
    <tableColumn id="6" xr3:uid="{1BD4303A-9885-044A-ADD4-B115A78203F4}" name="Durée_x000a_(jours)" dataDxfId="381" totalsRowDxfId="380"/>
    <tableColumn id="98" xr3:uid="{782FB357-F57C-C94C-BA19-FCA746097F07}" name="Colonne91" dataDxfId="379" totalsRowDxfId="378">
      <calculatedColumnFormula>YEAR(L12)</calculatedColumnFormula>
    </tableColumn>
    <tableColumn id="96" xr3:uid="{EB73CD2B-0D7A-6D45-8154-1714878DB074}" name="Colonne89" dataDxfId="377" totalsRowDxfId="376">
      <calculatedColumnFormula>WEEKNUM($L12)</calculatedColumnFormula>
    </tableColumn>
    <tableColumn id="7" xr3:uid="{381F3252-F39B-A74A-B427-156A1B50DB26}" name="Fin" dataDxfId="375" totalsRowDxfId="374" dataCellStyle="Pourcentage">
      <calculatedColumnFormula>IF(F12= "",0,F12+I12)</calculatedColumnFormula>
    </tableColumn>
    <tableColumn id="8" xr3:uid="{8F6E1C18-234A-5147-AB22-8FD3BB298339}" name="Colonne1" dataDxfId="373" totalsRowDxfId="372"/>
    <tableColumn id="9" xr3:uid="{88D1D54F-A35A-C14F-AE67-78FD9E910548}" name="Colonne2" dataDxfId="371" totalsRowDxfId="370"/>
    <tableColumn id="10" xr3:uid="{2FB18158-C54E-1C43-830F-D824962E6479}" name="Colonne3" dataDxfId="369" totalsRowDxfId="368"/>
    <tableColumn id="11" xr3:uid="{C8C64F70-5D55-5447-AA18-42666E2C29FA}" name="Colonne4" dataDxfId="367" totalsRowDxfId="366"/>
    <tableColumn id="12" xr3:uid="{DA648AE6-ADF7-9D40-A068-8D0F21162C7B}" name="Colonne5" dataDxfId="365" totalsRowDxfId="364"/>
    <tableColumn id="13" xr3:uid="{C3DB12D0-B4FB-074D-89A9-CC97657BB9AE}" name="Colonne6" dataDxfId="363" totalsRowDxfId="362"/>
    <tableColumn id="14" xr3:uid="{F801ABCE-CAF5-4A4A-8269-3A8506DBA9B9}" name="Colonne7" dataDxfId="361" totalsRowDxfId="360"/>
    <tableColumn id="15" xr3:uid="{2C77442D-4B12-FF4E-A0F9-E0E8DEAA519D}" name="Colonne8" dataDxfId="359" totalsRowDxfId="358"/>
    <tableColumn id="16" xr3:uid="{78F5D0C4-D3E8-C64A-9C55-07580E3BC6D5}" name="Colonne9" dataDxfId="357" totalsRowDxfId="356"/>
    <tableColumn id="17" xr3:uid="{1A248481-83D1-F248-83E2-7A8A3384CE23}" name="Colonne10" dataDxfId="355" totalsRowDxfId="354"/>
    <tableColumn id="18" xr3:uid="{2F6220E0-40F1-C34C-A824-FE7E63D0F1D5}" name="Colonne11" dataDxfId="353" totalsRowDxfId="352"/>
    <tableColumn id="19" xr3:uid="{3B9F61A0-5961-834E-B2C1-2E73AF586C92}" name="Colonne12" dataDxfId="351" totalsRowDxfId="350"/>
    <tableColumn id="20" xr3:uid="{48CD9F5E-3E32-5040-92BD-3B4BF30F75C0}" name="Colonne13" dataDxfId="349" totalsRowDxfId="348"/>
    <tableColumn id="21" xr3:uid="{815A1E9B-8267-2B46-922F-923F0610347E}" name="Colonne14" dataDxfId="347" totalsRowDxfId="346"/>
    <tableColumn id="22" xr3:uid="{640727EB-35D7-654F-8935-9F72BBB215B8}" name="Colonne15" dataDxfId="345" totalsRowDxfId="344"/>
    <tableColumn id="23" xr3:uid="{3B967528-C66B-E942-8060-EB11BF086F70}" name="Colonne16" dataDxfId="343" totalsRowDxfId="342"/>
    <tableColumn id="24" xr3:uid="{85EA3AFB-377E-7E49-868C-4FB8512440B5}" name="Colonne17" dataDxfId="341" totalsRowDxfId="340"/>
    <tableColumn id="25" xr3:uid="{B4E34DAF-7F6E-CB47-95BB-12675B383D2A}" name="Colonne18" dataDxfId="339" totalsRowDxfId="338"/>
    <tableColumn id="26" xr3:uid="{935564CC-F041-1545-870E-0180C32DEDAE}" name="Colonne19" dataDxfId="337" totalsRowDxfId="336"/>
    <tableColumn id="27" xr3:uid="{D14553A0-F173-3247-B43F-39A747F89B09}" name="Colonne20" dataDxfId="335" totalsRowDxfId="334"/>
    <tableColumn id="28" xr3:uid="{6494D9CA-10FF-0343-BEF0-4463FBF5E551}" name="Colonne21" dataDxfId="333" totalsRowDxfId="332"/>
    <tableColumn id="29" xr3:uid="{9EA6C68D-D04C-AD4B-95F6-7FE4B5EE30A0}" name="Colonne22" dataDxfId="331" totalsRowDxfId="330"/>
    <tableColumn id="30" xr3:uid="{0772A8F1-261B-4347-8B52-33FC5011C697}" name="Colonne23" dataDxfId="329" totalsRowDxfId="328"/>
    <tableColumn id="31" xr3:uid="{2B6909B0-4554-F44E-8403-5E1BBDC3C383}" name="Colonne24" dataDxfId="327" totalsRowDxfId="326"/>
    <tableColumn id="32" xr3:uid="{6C286098-8BEF-A249-9AB8-BD471C3D5AFD}" name="Colonne25" dataDxfId="325" totalsRowDxfId="324"/>
    <tableColumn id="33" xr3:uid="{25AC55D7-06C8-1B4C-BC22-202C2E55B7D0}" name="Colonne26" dataDxfId="323" totalsRowDxfId="322"/>
    <tableColumn id="34" xr3:uid="{BD1A195B-E17F-1549-9840-4381E1199C23}" name="Colonne27" dataDxfId="321" totalsRowDxfId="320"/>
    <tableColumn id="35" xr3:uid="{1F34CE9E-BC9A-E147-B32B-B74B63A314D7}" name="Colonne28" dataDxfId="319" totalsRowDxfId="318"/>
    <tableColumn id="36" xr3:uid="{6D95264D-5F0F-D844-84B0-92793EC2B5D1}" name="Colonne29" dataDxfId="317" totalsRowDxfId="316"/>
    <tableColumn id="37" xr3:uid="{F61B05C3-2BD6-3D4C-9BDE-1D44DEB2ECBE}" name="Colonne30" dataDxfId="315" totalsRowDxfId="314"/>
    <tableColumn id="38" xr3:uid="{5E6755D6-A881-0346-9038-B4D3A35D3B6D}" name="Colonne31" dataDxfId="313" totalsRowDxfId="312"/>
    <tableColumn id="39" xr3:uid="{C8CC11E3-363B-414A-BFFB-F0C2D8644F8D}" name="Colonne32" dataDxfId="311" totalsRowDxfId="310"/>
    <tableColumn id="40" xr3:uid="{25D36A41-D9F4-CC42-B773-36137F2EF4F8}" name="Colonne33" dataDxfId="309" totalsRowDxfId="308"/>
    <tableColumn id="41" xr3:uid="{59087E6F-8BF4-3145-8A8F-CD464B11D4EA}" name="Colonne34" dataDxfId="307" totalsRowDxfId="306"/>
    <tableColumn id="42" xr3:uid="{0C13529C-5ECA-A449-A12C-B60A1E3B8395}" name="Colonne35" dataDxfId="305" totalsRowDxfId="304"/>
    <tableColumn id="43" xr3:uid="{2150F330-EF6D-2248-BBA6-D9B10DF28CEC}" name="Colonne36" dataDxfId="303" totalsRowDxfId="302"/>
    <tableColumn id="44" xr3:uid="{778C87BB-5202-894F-8148-C535670F5E83}" name="Colonne37" dataDxfId="301" totalsRowDxfId="300"/>
    <tableColumn id="45" xr3:uid="{E491E89E-9FFD-C54A-8360-DF9026E27ADC}" name="Colonne38" dataDxfId="299" totalsRowDxfId="298"/>
    <tableColumn id="46" xr3:uid="{E5707F2C-92DF-9B4F-8C57-68518469A787}" name="Colonne39" dataDxfId="297" totalsRowDxfId="296"/>
    <tableColumn id="47" xr3:uid="{2933FE12-7AD1-ED42-914A-C4773557B516}" name="Colonne40" dataDxfId="295" totalsRowDxfId="294"/>
    <tableColumn id="48" xr3:uid="{F1DFEA4D-B791-A84A-BA66-BD1D229CABA4}" name="Colonne41" dataDxfId="293" totalsRowDxfId="292"/>
    <tableColumn id="49" xr3:uid="{AEF31A50-2A57-C34D-86F6-6376B0B78CB9}" name="Colonne42" dataDxfId="291" totalsRowDxfId="290"/>
    <tableColumn id="50" xr3:uid="{116E892C-A8D9-484C-8E10-9173AB84668E}" name="Colonne43" dataDxfId="289" totalsRowDxfId="288"/>
    <tableColumn id="51" xr3:uid="{CF924C46-1567-FC4E-A41A-473F8AF88AAF}" name="Colonne44" dataDxfId="287" totalsRowDxfId="286"/>
    <tableColumn id="52" xr3:uid="{51DB742C-E63C-614F-AECA-826DDDF93408}" name="Colonne45" dataDxfId="285" totalsRowDxfId="284"/>
    <tableColumn id="53" xr3:uid="{56CE8221-CE76-624D-A54F-CBA7D1531A5D}" name="Colonne46" dataDxfId="283" totalsRowDxfId="282"/>
    <tableColumn id="54" xr3:uid="{E7EB508E-2F9A-3844-8C8D-477554071D03}" name="Colonne47" dataDxfId="281" totalsRowDxfId="280"/>
    <tableColumn id="55" xr3:uid="{5F3FC543-8AC6-FA48-900E-405006E03416}" name="Colonne48" dataDxfId="279" totalsRowDxfId="278"/>
    <tableColumn id="56" xr3:uid="{9856CB2C-0C3A-9F48-BAEE-6C69CC8D116D}" name="Colonne49" dataDxfId="277" totalsRowDxfId="276"/>
    <tableColumn id="57" xr3:uid="{7D80F7C3-85A5-0148-9D6C-B76C0FCC814C}" name="Colonne50" dataDxfId="275" totalsRowDxfId="274"/>
    <tableColumn id="58" xr3:uid="{1ADCCD0D-8EBD-BE43-954F-5456558DFF76}" name="Colonne51" dataDxfId="273" totalsRowDxfId="272"/>
    <tableColumn id="59" xr3:uid="{7054738B-E4B4-2644-B871-37AEF7BC5DD9}" name="Colonne52" dataDxfId="271" totalsRowDxfId="270"/>
    <tableColumn id="60" xr3:uid="{04ADD5E0-9945-A14B-8F57-698F15A95EAE}" name="Colonne53" dataDxfId="269" totalsRowDxfId="268"/>
    <tableColumn id="61" xr3:uid="{2B3B3A06-2323-0C4D-A5C3-0A2BC4C7CF90}" name="Colonne54" dataDxfId="267" totalsRowDxfId="266"/>
    <tableColumn id="62" xr3:uid="{08F52E29-9F00-4E48-A2E4-8C39F5DCBD85}" name="Colonne55" dataDxfId="265" totalsRowDxfId="264"/>
    <tableColumn id="63" xr3:uid="{A87162E0-BFC7-AB45-8C84-555A48AD3D61}" name="Colonne56" dataDxfId="263" totalsRowDxfId="262"/>
    <tableColumn id="64" xr3:uid="{466689B5-0A36-534F-8418-FB8C33C47D0D}" name="Colonne57" dataDxfId="261" totalsRowDxfId="260"/>
    <tableColumn id="65" xr3:uid="{F4CC5A1A-0DC2-5041-B566-61738B9483C5}" name="Colonne58" dataDxfId="259" totalsRowDxfId="258"/>
    <tableColumn id="66" xr3:uid="{8A91058C-3A20-5B42-A403-848038B8BA00}" name="Colonne59" dataDxfId="257" totalsRowDxfId="256"/>
    <tableColumn id="67" xr3:uid="{B4179EAC-9437-5143-96F4-FCE0399DC809}" name="Colonne60" dataDxfId="255" totalsRowDxfId="254"/>
    <tableColumn id="68" xr3:uid="{277514A3-36B2-514C-9F6F-4FDA2F98A2F6}" name="Colonne61" dataDxfId="253" totalsRowDxfId="252"/>
    <tableColumn id="69" xr3:uid="{5B5A27A4-8C85-C943-B998-5E7B446CD2AF}" name="Colonne62" dataDxfId="251" totalsRowDxfId="250"/>
    <tableColumn id="70" xr3:uid="{B64859CC-FD57-3D46-9F6B-3F22E846294A}" name="Colonne63" dataDxfId="249" totalsRowDxfId="248"/>
    <tableColumn id="71" xr3:uid="{FE23FF52-AB3A-8949-A24B-33BD4549DC40}" name="Colonne64" dataDxfId="247" totalsRowDxfId="246"/>
    <tableColumn id="72" xr3:uid="{0603274F-E24B-8C4C-BF6F-B7E25FACB636}" name="Colonne65" dataDxfId="245" totalsRowDxfId="244"/>
    <tableColumn id="73" xr3:uid="{413463E8-6271-6445-AA72-1C6F5A746D27}" name="Colonne66" dataDxfId="243" totalsRowDxfId="242"/>
    <tableColumn id="74" xr3:uid="{FEC8616F-1CA2-3744-BDE0-BCBF2291AD07}" name="Colonne67" dataDxfId="241" totalsRowDxfId="240"/>
    <tableColumn id="75" xr3:uid="{403DD7AF-3585-5E4A-A5D9-D551BFBD1026}" name="Colonne68" dataDxfId="239" totalsRowDxfId="238"/>
    <tableColumn id="76" xr3:uid="{4587B7AE-CE6E-B947-9219-D6839AC9B165}" name="Colonne69" dataDxfId="237" totalsRowDxfId="236"/>
    <tableColumn id="77" xr3:uid="{37AE8E4A-CB36-B145-9584-D94FD3DC7565}" name="Colonne70" dataDxfId="235" totalsRowDxfId="234"/>
    <tableColumn id="78" xr3:uid="{5BC9C9D4-81C4-DF47-AA95-8F89DFD4987B}" name="Colonne71" dataDxfId="233" totalsRowDxfId="232"/>
    <tableColumn id="79" xr3:uid="{5CDE7B31-5498-754D-AC12-4FE790877C09}" name="Colonne72" dataDxfId="231" totalsRowDxfId="230"/>
    <tableColumn id="80" xr3:uid="{8ABD898D-F1DF-9145-8A2A-3F812214E491}" name="Colonne73" dataDxfId="229" totalsRowDxfId="228"/>
    <tableColumn id="81" xr3:uid="{E27DB8D7-E0D4-9F47-BA15-4E7ED514381B}" name="Colonne74" dataDxfId="227" totalsRowDxfId="226"/>
    <tableColumn id="82" xr3:uid="{F7B460CC-4E17-A446-BC44-8354B90EF41E}" name="Colonne75" dataDxfId="225" totalsRowDxfId="224"/>
    <tableColumn id="83" xr3:uid="{D43329C7-D8B6-7644-8349-BFFF513D41F4}" name="Colonne76" dataDxfId="223" totalsRowDxfId="222"/>
    <tableColumn id="84" xr3:uid="{40FDAB96-7001-3A48-B14C-B4419AD3C262}" name="Colonne77" dataDxfId="221" totalsRowDxfId="220"/>
    <tableColumn id="85" xr3:uid="{FD7738CC-EA5B-E644-9AED-B9046A2DE29D}" name="Colonne78" dataDxfId="219" totalsRowDxfId="218"/>
    <tableColumn id="86" xr3:uid="{88544DC6-93FB-6542-9320-8DE56C51BFC0}" name="Colonne79" dataDxfId="217" totalsRowDxfId="216"/>
    <tableColumn id="87" xr3:uid="{C920CC04-CC50-F549-82FB-6EC6F3B6907B}" name="Colonne80" dataDxfId="215" totalsRowDxfId="214"/>
    <tableColumn id="88" xr3:uid="{C19F7730-DCE3-4E40-88FE-D30C6FD36B97}" name="Colonne81" dataDxfId="213" totalsRowDxfId="212"/>
    <tableColumn id="89" xr3:uid="{DB8E96B7-0C56-3D47-8533-441BE8C41434}" name="Colonne82" dataDxfId="211" totalsRowDxfId="210"/>
    <tableColumn id="90" xr3:uid="{430A1B96-E450-464E-9B21-A7AB55C67F21}" name="Colonne83" dataDxfId="209" totalsRowDxfId="208"/>
    <tableColumn id="91" xr3:uid="{529E3DA4-48C6-184F-A02D-5068EB7A18C3}" name="Colonne84" dataDxfId="207" totalsRowDxfId="206"/>
    <tableColumn id="92" xr3:uid="{F0778324-24D3-1C4D-A080-E94EB4CA7640}" name="Colonne85" dataDxfId="205" totalsRowDxfId="204"/>
    <tableColumn id="93" xr3:uid="{ED3E75D8-D225-5D40-BD91-E49FD5F93219}" name="Colonne86" dataDxfId="203" totalsRowDxfId="202"/>
    <tableColumn id="94" xr3:uid="{05A159E3-8DCF-E74B-819C-9CC61D83DE6F}" name="Colonne87" dataDxfId="201" totalsRowDxfId="200"/>
  </tableColumns>
  <tableStyleInfo name="TableStyleLight1" showFirstColumn="0" showLastColumn="0" showRowStripes="0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FD5E6C-981B-5E49-B585-69A7B1CFA31B}" name="Tableau5" displayName="Tableau5" ref="B11:CU17" totalsRowCount="1" headerRowDxfId="198" dataDxfId="197" tableBorderDxfId="196">
  <autoFilter ref="B11:CU16" xr:uid="{67FD5E6C-981B-5E49-B585-69A7B1CFA31B}"/>
  <tableColumns count="98">
    <tableColumn id="1" xr3:uid="{12A41ADE-B176-6E49-8092-95F14F7F5D46}" name="Étapes / Activités" totalsRowLabel="Total" dataDxfId="195" totalsRowDxfId="194"/>
    <tableColumn id="2" xr3:uid="{B4EDBAC6-68A5-0347-965B-0B932FBB9995}" name="Responsables" dataDxfId="193" totalsRowDxfId="192"/>
    <tableColumn id="3" xr3:uid="{67A97727-9FE8-0145-9AC2-BFB209E0361C}" name="Nécessite approbation" dataDxfId="191" totalsRowDxfId="190"/>
    <tableColumn id="4" xr3:uid="{1536C176-339B-F649-AB79-6469AD31DDF3}" name="%_x000a_Avancement" totalsRowFunction="average" dataDxfId="189" totalsRowDxfId="188" dataCellStyle="Pourcentage"/>
    <tableColumn id="5" xr3:uid="{DA674E9F-6E67-574B-9AD0-6CEDAE2AB3C4}" name="Début" dataDxfId="187" totalsRowDxfId="186"/>
    <tableColumn id="6" xr3:uid="{4AABD167-2DA8-474F-9783-33DFF8CF8E5B}" name="Colonne90" dataDxfId="185" totalsRowDxfId="184"/>
    <tableColumn id="7" xr3:uid="{419D66CA-8E28-9449-B079-968F5084732F}" name="Colonne88" dataDxfId="183" totalsRowDxfId="182"/>
    <tableColumn id="8" xr3:uid="{7E58C124-AFD2-F44A-AEBB-AF943928DADC}" name="Durée_x000a_(jours)" dataDxfId="181" totalsRowDxfId="180"/>
    <tableColumn id="9" xr3:uid="{13A56976-2310-8E41-A6AB-768CA2F85BC1}" name="Colonne91" dataDxfId="179" totalsRowDxfId="178"/>
    <tableColumn id="10" xr3:uid="{B818CA9D-DFA0-D84B-B8C2-E280974F112E}" name="Colonne89" dataDxfId="177" totalsRowDxfId="176"/>
    <tableColumn id="11" xr3:uid="{E921EE95-3601-7440-8D87-7D30C461F2E6}" name="Fin" dataDxfId="175" totalsRowDxfId="174" dataCellStyle="Pourcentage" totalsRowCellStyle="Pourcentage"/>
    <tableColumn id="12" xr3:uid="{9109B225-9C08-C04F-BF89-A65E483BB04E}" name="Colonne1" dataDxfId="173" totalsRowDxfId="172"/>
    <tableColumn id="13" xr3:uid="{4221A344-FC01-BE4E-94F3-66FE0C830FD1}" name="Colonne2" dataDxfId="171" totalsRowDxfId="170"/>
    <tableColumn id="14" xr3:uid="{AE147B78-582C-AB48-8FDF-F2B4247B0F4E}" name="Colonne3" dataDxfId="169" totalsRowDxfId="168"/>
    <tableColumn id="15" xr3:uid="{C5FFEFF6-B91B-F447-A5D8-84CD2D14C0AE}" name="Colonne4" dataDxfId="167" totalsRowDxfId="166"/>
    <tableColumn id="16" xr3:uid="{0AC2EF85-AF3E-004D-B9CC-9B9D9F66CEA8}" name="Colonne5" dataDxfId="165" totalsRowDxfId="164"/>
    <tableColumn id="17" xr3:uid="{FD76BA54-D1F1-7E45-A02B-0CDA4B16BECB}" name="Colonne6" dataDxfId="163" totalsRowDxfId="162"/>
    <tableColumn id="18" xr3:uid="{A46F23D9-2B9C-9A44-BCAC-A857804637AD}" name="Colonne7" dataDxfId="161" totalsRowDxfId="160"/>
    <tableColumn id="19" xr3:uid="{D58C8E3A-1FF4-1A41-9009-18751BE1417D}" name="Colonne8" dataDxfId="159" totalsRowDxfId="158"/>
    <tableColumn id="20" xr3:uid="{A8C0645F-194C-C442-9258-CEFF3BA70938}" name="Colonne9" dataDxfId="157" totalsRowDxfId="156"/>
    <tableColumn id="21" xr3:uid="{970C224E-D6FE-214F-9903-18D7980168FD}" name="Colonne10" dataDxfId="155" totalsRowDxfId="154"/>
    <tableColumn id="22" xr3:uid="{BE4C258F-AB66-FB49-B7DD-B3884E3D55E5}" name="Colonne11" dataDxfId="153" totalsRowDxfId="152"/>
    <tableColumn id="23" xr3:uid="{5274FAC1-8B0C-694F-A66F-5D951027C710}" name="Colonne12" dataDxfId="151" totalsRowDxfId="150"/>
    <tableColumn id="24" xr3:uid="{F3D07E23-FC56-9E4D-A0A7-E83E0CAD0CC2}" name="Colonne13" dataDxfId="149" totalsRowDxfId="148"/>
    <tableColumn id="25" xr3:uid="{0CD44F3B-2095-A842-8E83-90034B604017}" name="Colonne14" dataDxfId="147" totalsRowDxfId="146"/>
    <tableColumn id="26" xr3:uid="{46F0F0CF-BC09-DE4C-B9BB-15E581CFE45A}" name="Colonne15" dataDxfId="145" totalsRowDxfId="144"/>
    <tableColumn id="27" xr3:uid="{A0FE3901-E803-0741-B553-3E13ED4F49A1}" name="Colonne16" dataDxfId="143" totalsRowDxfId="142"/>
    <tableColumn id="28" xr3:uid="{AE5C4AF2-B3AA-4E46-AEB6-54E52C32EE34}" name="Colonne17" dataDxfId="141" totalsRowDxfId="140"/>
    <tableColumn id="29" xr3:uid="{6A3A4E36-0D07-E04B-804C-CC7E1C3677D0}" name="Colonne18" dataDxfId="139" totalsRowDxfId="138"/>
    <tableColumn id="30" xr3:uid="{331CF17F-0A38-194C-8F49-B39EF92D787E}" name="Colonne19" dataDxfId="137" totalsRowDxfId="136"/>
    <tableColumn id="31" xr3:uid="{301726C2-9C83-A44B-A600-4DA24EF2CF4D}" name="Colonne20" dataDxfId="135" totalsRowDxfId="134"/>
    <tableColumn id="32" xr3:uid="{4E9EAEB8-E5C3-0242-B9B5-C6F431605D74}" name="Colonne21" dataDxfId="133" totalsRowDxfId="132"/>
    <tableColumn id="33" xr3:uid="{AA1276A3-0EFE-5343-ABBD-840A0D4A7AEC}" name="Colonne22" dataDxfId="131" totalsRowDxfId="130"/>
    <tableColumn id="34" xr3:uid="{14C28CAA-1522-5843-96F3-E3DED23E6DAD}" name="Colonne23" dataDxfId="129" totalsRowDxfId="128"/>
    <tableColumn id="35" xr3:uid="{82F08B0F-B75C-534C-A029-B895496812DA}" name="Colonne24" dataDxfId="127" totalsRowDxfId="126"/>
    <tableColumn id="36" xr3:uid="{660574FB-A87D-5B48-AA91-2030D302909B}" name="Colonne25" dataDxfId="125" totalsRowDxfId="124"/>
    <tableColumn id="37" xr3:uid="{879D74BC-9E49-284C-9B2E-CB481ADBE8F3}" name="Colonne26" dataDxfId="123" totalsRowDxfId="122"/>
    <tableColumn id="38" xr3:uid="{21936B7E-C26A-9D4E-ACB0-95BCD537A1D2}" name="Colonne27" dataDxfId="121" totalsRowDxfId="120"/>
    <tableColumn id="39" xr3:uid="{F6714616-969E-6C43-8E90-4E37C9C557AB}" name="Colonne28" dataDxfId="119" totalsRowDxfId="118"/>
    <tableColumn id="40" xr3:uid="{CF900371-F132-8443-A728-0E82B189A862}" name="Colonne29" dataDxfId="117" totalsRowDxfId="116"/>
    <tableColumn id="41" xr3:uid="{C18133D1-EA2D-474D-A9F3-9DB988DCDD86}" name="Colonne30" dataDxfId="115" totalsRowDxfId="114"/>
    <tableColumn id="42" xr3:uid="{25ECF6D3-6113-2A49-A649-8C0D1FA298EF}" name="Colonne31" dataDxfId="113" totalsRowDxfId="112"/>
    <tableColumn id="43" xr3:uid="{3DC3BBA0-0DC5-064D-814C-67FD23C6CA7A}" name="Colonne32" dataDxfId="111" totalsRowDxfId="110"/>
    <tableColumn id="44" xr3:uid="{872D8F43-21FF-8242-BF05-3301A25742D4}" name="Colonne33" dataDxfId="109" totalsRowDxfId="108"/>
    <tableColumn id="45" xr3:uid="{2FE512FE-DEC2-184F-91B7-74212D7B5D89}" name="Colonne34" dataDxfId="107" totalsRowDxfId="106"/>
    <tableColumn id="46" xr3:uid="{82046AEF-BCEC-6346-9E64-DC7E5BDDF35B}" name="Colonne35" dataDxfId="105" totalsRowDxfId="104"/>
    <tableColumn id="47" xr3:uid="{70304E6F-6C59-1B41-9C93-CD186617106A}" name="Colonne36" dataDxfId="103" totalsRowDxfId="102"/>
    <tableColumn id="48" xr3:uid="{1690A8AD-D987-6F49-A9A4-6B169C201572}" name="Colonne37" dataDxfId="101" totalsRowDxfId="100"/>
    <tableColumn id="49" xr3:uid="{9A882001-AFDE-8545-BD73-8A818A73E152}" name="Colonne38" dataDxfId="99" totalsRowDxfId="98"/>
    <tableColumn id="50" xr3:uid="{D323B82D-C7CC-3646-89F8-3CC33AE46A4B}" name="Colonne39" dataDxfId="97" totalsRowDxfId="96"/>
    <tableColumn id="51" xr3:uid="{19A5F7ED-7730-6C41-A353-29B63F31B8F0}" name="Colonne40" dataDxfId="95" totalsRowDxfId="94"/>
    <tableColumn id="52" xr3:uid="{7726D959-C813-1442-AF79-577FF0038D0F}" name="Colonne41" dataDxfId="93" totalsRowDxfId="92"/>
    <tableColumn id="53" xr3:uid="{532E0BD1-7272-4E4D-8F03-F9E25EE3C9A4}" name="Colonne42" dataDxfId="91" totalsRowDxfId="90"/>
    <tableColumn id="54" xr3:uid="{B3DBEC69-0A23-B641-8BD1-3D01F8EB435C}" name="Colonne43" dataDxfId="89" totalsRowDxfId="88"/>
    <tableColumn id="55" xr3:uid="{FCECF952-A1A9-BA41-9EB2-F10DBB788A2D}" name="Colonne44" dataDxfId="87" totalsRowDxfId="86"/>
    <tableColumn id="56" xr3:uid="{B18D7661-19D4-4146-B239-79FAB4ACC220}" name="Colonne45" dataDxfId="85" totalsRowDxfId="84"/>
    <tableColumn id="57" xr3:uid="{E7A49AEB-BB56-754A-B207-58CE12EE1DDD}" name="Colonne46" dataDxfId="83" totalsRowDxfId="82"/>
    <tableColumn id="58" xr3:uid="{4C7C2C73-E558-7348-9518-DBCF62699D8A}" name="Colonne47" dataDxfId="81" totalsRowDxfId="80"/>
    <tableColumn id="59" xr3:uid="{6209D1C8-C302-9F44-93D9-5CFD51FB0CAD}" name="Colonne48" dataDxfId="79" totalsRowDxfId="78"/>
    <tableColumn id="60" xr3:uid="{C606CF62-D3A1-5F49-B4B3-0C45CF6D3A1C}" name="Colonne49" dataDxfId="77" totalsRowDxfId="76"/>
    <tableColumn id="61" xr3:uid="{17E8486B-7CCF-2643-8D27-D678CCD21FDF}" name="Colonne50" dataDxfId="75" totalsRowDxfId="74"/>
    <tableColumn id="62" xr3:uid="{90C1DA57-F4DD-E249-8E3B-5966477437DE}" name="Colonne51" dataDxfId="73" totalsRowDxfId="72"/>
    <tableColumn id="63" xr3:uid="{85565FFA-5C32-8F49-8D16-434ED1047946}" name="Colonne52" dataDxfId="71" totalsRowDxfId="70"/>
    <tableColumn id="64" xr3:uid="{422C07E8-B5BD-634D-A365-CA361BB24D29}" name="Colonne53" dataDxfId="69" totalsRowDxfId="68"/>
    <tableColumn id="65" xr3:uid="{D7E12321-FCF8-604B-9A80-19ADB3A1ED2D}" name="Colonne54" dataDxfId="67" totalsRowDxfId="66"/>
    <tableColumn id="66" xr3:uid="{3C956618-1D77-C64C-9EEF-8487736A5CC2}" name="Colonne55" dataDxfId="65" totalsRowDxfId="64"/>
    <tableColumn id="67" xr3:uid="{E79D2347-D60C-C242-B1B7-50F0686A6E78}" name="Colonne56" dataDxfId="63" totalsRowDxfId="62"/>
    <tableColumn id="68" xr3:uid="{48501F25-E2F1-5B43-B7B0-15EA95A316E5}" name="Colonne57" dataDxfId="61" totalsRowDxfId="60"/>
    <tableColumn id="69" xr3:uid="{22A1ED25-B1CD-884F-8E65-5214F2C394FD}" name="Colonne58" dataDxfId="59" totalsRowDxfId="58"/>
    <tableColumn id="70" xr3:uid="{99DE7987-6D89-A342-8989-E171ABFCEAF0}" name="Colonne59" dataDxfId="57" totalsRowDxfId="56"/>
    <tableColumn id="71" xr3:uid="{C408BBFB-4922-9D42-A137-102693A7F91A}" name="Colonne60" dataDxfId="55" totalsRowDxfId="54"/>
    <tableColumn id="72" xr3:uid="{F28802DB-0F1B-2248-A145-B3F5F721BED4}" name="Colonne61" dataDxfId="53" totalsRowDxfId="52"/>
    <tableColumn id="73" xr3:uid="{DA951D71-4BD6-2E4E-8C77-06FF63DC7A91}" name="Colonne62" dataDxfId="51" totalsRowDxfId="50"/>
    <tableColumn id="74" xr3:uid="{0A2094F6-05D2-C243-8F8A-5C45BE207072}" name="Colonne63" dataDxfId="49" totalsRowDxfId="48"/>
    <tableColumn id="75" xr3:uid="{1A406C70-00DA-B54D-AAD7-E89ACC4218D7}" name="Colonne64" dataDxfId="47" totalsRowDxfId="46"/>
    <tableColumn id="76" xr3:uid="{9A7740A6-E264-6540-B2A8-D4E27D40BF2D}" name="Colonne65" dataDxfId="45" totalsRowDxfId="44"/>
    <tableColumn id="77" xr3:uid="{82F692EB-CA93-D54D-8014-860AEE5A0801}" name="Colonne66" dataDxfId="43" totalsRowDxfId="42"/>
    <tableColumn id="78" xr3:uid="{73630930-C627-6C40-84C7-7DCCE6C9CD65}" name="Colonne67" dataDxfId="41" totalsRowDxfId="40"/>
    <tableColumn id="79" xr3:uid="{2B39E543-12E3-3346-ABEF-7E7A359E515A}" name="Colonne68" dataDxfId="39" totalsRowDxfId="38"/>
    <tableColumn id="80" xr3:uid="{E25300B0-CCC6-6A43-8659-6AFAF800B681}" name="Colonne69" dataDxfId="37" totalsRowDxfId="36"/>
    <tableColumn id="81" xr3:uid="{C4E49F1E-C4DC-6F4E-AB41-CE246023A3E0}" name="Colonne70" dataDxfId="35" totalsRowDxfId="34"/>
    <tableColumn id="82" xr3:uid="{D86F9727-63D6-484D-A686-A9D3BD6BE49A}" name="Colonne71" dataDxfId="33" totalsRowDxfId="32"/>
    <tableColumn id="83" xr3:uid="{45B41407-CA92-EC41-AD71-AD17E72DDDEB}" name="Colonne72" dataDxfId="31" totalsRowDxfId="30"/>
    <tableColumn id="84" xr3:uid="{9E5D86D8-CA12-114E-87CC-298E3F1E9DEC}" name="Colonne73" dataDxfId="29" totalsRowDxfId="28"/>
    <tableColumn id="85" xr3:uid="{5FB0ED34-5C20-9346-BCFC-623F0B2A9906}" name="Colonne74" dataDxfId="27" totalsRowDxfId="26"/>
    <tableColumn id="86" xr3:uid="{0852B3A9-F789-8148-8BD7-35BCC98479C7}" name="Colonne75" dataDxfId="25" totalsRowDxfId="24"/>
    <tableColumn id="87" xr3:uid="{00B5D575-64A3-CE4A-85F6-BB28496A26DF}" name="Colonne76" dataDxfId="23" totalsRowDxfId="22"/>
    <tableColumn id="88" xr3:uid="{8A89777C-0267-F042-9970-4397400FA76A}" name="Colonne77" dataDxfId="21" totalsRowDxfId="20"/>
    <tableColumn id="89" xr3:uid="{4ACAEB12-0090-344F-9296-38ED9E1AE75A}" name="Colonne78" dataDxfId="19" totalsRowDxfId="18"/>
    <tableColumn id="90" xr3:uid="{AD56AAE3-A790-6F4C-9306-7EEB7C122121}" name="Colonne79" dataDxfId="17" totalsRowDxfId="16"/>
    <tableColumn id="91" xr3:uid="{5FBDA5A8-0F57-EA48-B54A-680AA1058BFD}" name="Colonne80" dataDxfId="15" totalsRowDxfId="14"/>
    <tableColumn id="92" xr3:uid="{8A9C7930-EE97-704F-971C-E1DCEB8569D7}" name="Colonne81" dataDxfId="13" totalsRowDxfId="12"/>
    <tableColumn id="93" xr3:uid="{1143246F-02D7-464D-8794-4D49C95DC2F5}" name="Colonne82" dataDxfId="11" totalsRowDxfId="10"/>
    <tableColumn id="94" xr3:uid="{E363B432-1109-1344-BE29-C92C21E22438}" name="Colonne83" dataDxfId="9" totalsRowDxfId="8"/>
    <tableColumn id="95" xr3:uid="{69765FB4-C5F7-6247-B59E-303366CDD7A8}" name="Colonne84" dataDxfId="7" totalsRowDxfId="6"/>
    <tableColumn id="96" xr3:uid="{B966978E-4140-EE48-9C28-53C36D56D941}" name="Colonne85" dataDxfId="5" totalsRowDxfId="4"/>
    <tableColumn id="97" xr3:uid="{3870502E-497E-CD40-A392-010D675A9E2D}" name="Colonne86" dataDxfId="3" totalsRowDxfId="2"/>
    <tableColumn id="98" xr3:uid="{6A2B49C2-3CA5-7542-AFF6-53215CE20336}" name="Colonne87" dataDxfId="1" totalsRowDxfId="0"/>
  </tableColumns>
  <tableStyleInfo name="TableStyleLight1" showFirstColumn="0" showLastColumn="0" showRowStripes="0" showColumnStripes="1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0" dT="2022-04-11T18:51:45.41" personId="{A40210AC-1E1A-CE4C-8082-145A30805FDD}" id="{C57E65CE-6E81-7842-95E3-C9B46F90542F}">
    <text>Insérer ici la date du dimanche de la première semaine du projet et tout s’ajustera automatiquement.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10" dT="2022-04-11T18:51:45.41" personId="{A40210AC-1E1A-CE4C-8082-145A30805FDD}" id="{A7AC65AD-9161-F84E-9B29-7D28111D0500}">
    <text>Insérer ici la date du dimanche de la première semaine du projet et tout s’ajustera automatiquement.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10" dT="2022-04-11T18:51:45.41" personId="{A40210AC-1E1A-CE4C-8082-145A30805FDD}" id="{CFDFD3B7-2333-EC47-80FD-CB91661E55CA}">
    <text>Insérer ici la date du dimanche de la première semaine du projet et tout s’ajustera automatiquement.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10" dT="2022-04-11T18:51:45.41" personId="{A40210AC-1E1A-CE4C-8082-145A30805FDD}" id="{464A7E9C-A693-CF44-999C-2E7D3BB2B9F4}">
    <text>Insérer ici la date du dimanche de la première semaine du projet et tout s’ajustera automatiquement.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10" dT="2022-04-11T18:51:45.41" personId="{A40210AC-1E1A-CE4C-8082-145A30805FDD}" id="{1ED5E162-D590-FE4E-8D06-15DD6D3C6605}">
    <text>Insérer ici la date du dimanche de la première semaine du projet et tout s’ajustera automatiquement.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00C6-A16F-F343-9BCF-4511D5DFF76E}">
  <dimension ref="A1:O40"/>
  <sheetViews>
    <sheetView tabSelected="1" zoomScale="90" zoomScaleNormal="90" workbookViewId="0">
      <selection activeCell="D41" sqref="D41"/>
    </sheetView>
  </sheetViews>
  <sheetFormatPr baseColWidth="10" defaultColWidth="10.875" defaultRowHeight="15.95" customHeight="1" x14ac:dyDescent="0.25"/>
  <cols>
    <col min="1" max="1" width="7.5" style="4" customWidth="1"/>
    <col min="2" max="2" width="2.875" style="26" customWidth="1"/>
    <col min="3" max="4" width="15.875" style="4" customWidth="1"/>
    <col min="5" max="5" width="4.125" style="4" customWidth="1"/>
    <col min="6" max="7" width="15.875" style="4" customWidth="1"/>
    <col min="8" max="8" width="4.125" style="4" customWidth="1"/>
    <col min="9" max="10" width="15.875" style="4" customWidth="1"/>
    <col min="11" max="11" width="4.125" style="4" customWidth="1"/>
    <col min="12" max="13" width="15.875" style="4" customWidth="1"/>
    <col min="14" max="14" width="4.125" style="4" customWidth="1"/>
    <col min="15" max="16384" width="10.875" style="4"/>
  </cols>
  <sheetData>
    <row r="1" spans="1:15" ht="39.950000000000003" customHeight="1" x14ac:dyDescent="0.25">
      <c r="A1" s="86">
        <v>1</v>
      </c>
      <c r="B1" s="2"/>
      <c r="C1" s="234" t="s">
        <v>1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5" ht="32.1" customHeight="1" x14ac:dyDescent="0.25">
      <c r="A2" s="241" t="s">
        <v>180</v>
      </c>
      <c r="B2" s="2"/>
      <c r="C2" s="238" t="s">
        <v>172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120"/>
    </row>
    <row r="3" spans="1:15" ht="17.100000000000001" customHeight="1" x14ac:dyDescent="0.2">
      <c r="A3" s="241"/>
      <c r="B3" s="2"/>
      <c r="C3" s="239" t="s">
        <v>173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120"/>
    </row>
    <row r="4" spans="1:15" ht="14.1" customHeight="1" x14ac:dyDescent="0.2">
      <c r="A4" s="241"/>
      <c r="B4" s="2"/>
      <c r="C4" s="240" t="s">
        <v>174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"/>
    </row>
    <row r="5" spans="1:15" ht="20.100000000000001" customHeight="1" x14ac:dyDescent="0.25">
      <c r="A5" s="241"/>
      <c r="B5" s="2"/>
      <c r="C5" s="121"/>
      <c r="D5" s="1"/>
      <c r="E5" s="3"/>
      <c r="F5" s="1"/>
      <c r="G5" s="1"/>
      <c r="H5" s="1"/>
      <c r="I5" s="1"/>
      <c r="J5" s="2"/>
      <c r="K5" s="2"/>
      <c r="L5" s="2"/>
      <c r="M5" s="2"/>
      <c r="N5" s="2"/>
    </row>
    <row r="6" spans="1:15" ht="12" customHeight="1" x14ac:dyDescent="0.2">
      <c r="A6" s="241"/>
      <c r="B6" s="2"/>
      <c r="C6" s="5" t="s">
        <v>58</v>
      </c>
      <c r="D6" s="6"/>
      <c r="E6" s="1"/>
      <c r="F6" s="5" t="s">
        <v>61</v>
      </c>
      <c r="G6" s="1"/>
      <c r="H6" s="1"/>
      <c r="I6" s="1"/>
      <c r="J6" s="1"/>
      <c r="K6" s="2"/>
      <c r="L6" s="2"/>
      <c r="M6" s="2"/>
      <c r="N6" s="2"/>
      <c r="O6" s="51"/>
    </row>
    <row r="7" spans="1:15" ht="30" customHeight="1" x14ac:dyDescent="0.2">
      <c r="A7" s="241"/>
      <c r="B7" s="2"/>
      <c r="C7" s="236" t="s">
        <v>59</v>
      </c>
      <c r="D7" s="236"/>
      <c r="E7" s="1"/>
      <c r="F7" s="228">
        <v>44682</v>
      </c>
      <c r="G7" s="228"/>
      <c r="H7" s="1"/>
      <c r="I7" s="1"/>
      <c r="J7" s="1"/>
      <c r="K7" s="2"/>
      <c r="L7" s="2"/>
      <c r="M7" s="2"/>
      <c r="N7" s="2"/>
      <c r="O7" s="51"/>
    </row>
    <row r="8" spans="1:15" ht="12" customHeight="1" x14ac:dyDescent="0.2">
      <c r="A8" s="241"/>
      <c r="B8" s="2"/>
      <c r="C8" s="5" t="s">
        <v>60</v>
      </c>
      <c r="D8" s="6"/>
      <c r="E8" s="1"/>
      <c r="F8" s="5" t="s">
        <v>62</v>
      </c>
      <c r="G8" s="1"/>
      <c r="H8" s="1"/>
      <c r="I8" s="1"/>
      <c r="J8" s="1"/>
      <c r="K8" s="2"/>
      <c r="L8" s="2"/>
      <c r="M8" s="2"/>
      <c r="N8" s="2"/>
      <c r="O8" s="50" t="s">
        <v>56</v>
      </c>
    </row>
    <row r="9" spans="1:15" ht="30" customHeight="1" thickBot="1" x14ac:dyDescent="0.25">
      <c r="A9" s="241"/>
      <c r="B9" s="7"/>
      <c r="C9" s="236" t="s">
        <v>59</v>
      </c>
      <c r="D9" s="236"/>
      <c r="E9" s="1"/>
      <c r="F9" s="157">
        <v>45046</v>
      </c>
      <c r="G9" s="8"/>
      <c r="H9" s="1"/>
      <c r="I9" s="1"/>
      <c r="J9" s="1"/>
      <c r="K9" s="237"/>
      <c r="L9" s="237"/>
      <c r="M9" s="237"/>
      <c r="N9" s="237"/>
      <c r="O9" s="51"/>
    </row>
    <row r="10" spans="1:15" ht="44.1" customHeight="1" thickTop="1" x14ac:dyDescent="0.2">
      <c r="A10" s="9"/>
      <c r="B10" s="10"/>
      <c r="C10" s="11"/>
      <c r="D10" s="11"/>
      <c r="E10" s="12"/>
      <c r="F10" s="12"/>
      <c r="G10" s="12"/>
      <c r="H10" s="13"/>
      <c r="I10" s="13"/>
      <c r="J10" s="13"/>
      <c r="K10" s="14"/>
      <c r="L10" s="14"/>
      <c r="M10" s="14"/>
      <c r="N10" s="14"/>
      <c r="O10" s="50" t="s">
        <v>57</v>
      </c>
    </row>
    <row r="11" spans="1:15" ht="24" customHeight="1" x14ac:dyDescent="0.2">
      <c r="A11" s="9"/>
      <c r="B11" s="15"/>
      <c r="C11" s="229" t="s">
        <v>15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51"/>
    </row>
    <row r="12" spans="1:15" ht="24" customHeight="1" x14ac:dyDescent="0.25">
      <c r="A12" s="9"/>
      <c r="B12" s="15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5"/>
    </row>
    <row r="13" spans="1:15" ht="24" customHeight="1" x14ac:dyDescent="0.25">
      <c r="A13" s="9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5" ht="20.100000000000001" customHeight="1" x14ac:dyDescent="0.25">
      <c r="A14" s="9"/>
      <c r="B14" s="15"/>
      <c r="C14" s="52" t="s">
        <v>11</v>
      </c>
      <c r="D14" s="17"/>
      <c r="E14" s="17"/>
      <c r="F14" s="53" t="s">
        <v>12</v>
      </c>
      <c r="G14" s="17"/>
      <c r="H14" s="17"/>
      <c r="I14" s="54" t="s">
        <v>13</v>
      </c>
      <c r="J14" s="17"/>
      <c r="K14" s="17"/>
      <c r="L14" s="58" t="s">
        <v>14</v>
      </c>
      <c r="M14" s="24"/>
      <c r="N14" s="18"/>
    </row>
    <row r="15" spans="1:15" ht="20.100000000000001" customHeight="1" x14ac:dyDescent="0.25">
      <c r="A15" s="9"/>
      <c r="B15" s="15"/>
      <c r="C15" s="233" t="s">
        <v>66</v>
      </c>
      <c r="D15" s="233"/>
      <c r="E15" s="19"/>
      <c r="F15" s="230" t="s">
        <v>67</v>
      </c>
      <c r="G15" s="230"/>
      <c r="H15" s="19"/>
      <c r="I15" s="231" t="s">
        <v>68</v>
      </c>
      <c r="J15" s="231"/>
      <c r="K15" s="19"/>
      <c r="L15" s="232" t="s">
        <v>178</v>
      </c>
      <c r="M15" s="232"/>
      <c r="N15" s="18"/>
    </row>
    <row r="16" spans="1:15" ht="20.100000000000001" customHeight="1" x14ac:dyDescent="0.25">
      <c r="A16" s="9"/>
      <c r="B16" s="15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5" ht="20.100000000000001" customHeight="1" x14ac:dyDescent="0.2">
      <c r="A17" s="235"/>
      <c r="B17" s="15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51"/>
    </row>
    <row r="18" spans="1:15" ht="20.100000000000001" customHeight="1" x14ac:dyDescent="0.25">
      <c r="A18" s="235"/>
      <c r="B18" s="15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55"/>
    </row>
    <row r="19" spans="1:15" ht="24" customHeight="1" x14ac:dyDescent="0.25">
      <c r="A19" s="235"/>
      <c r="B19" s="15"/>
      <c r="C19" s="20"/>
      <c r="D19" s="20"/>
      <c r="E19" s="20"/>
      <c r="F19" s="20"/>
      <c r="G19" s="20"/>
      <c r="H19" s="20"/>
      <c r="I19" s="20"/>
      <c r="J19" s="20"/>
      <c r="K19" s="18"/>
      <c r="L19" s="18"/>
      <c r="M19" s="18"/>
      <c r="N19" s="18"/>
      <c r="O19" s="56"/>
    </row>
    <row r="20" spans="1:15" ht="24" customHeight="1" x14ac:dyDescent="0.25">
      <c r="A20" s="235"/>
      <c r="B20" s="15"/>
      <c r="C20" s="20"/>
      <c r="D20" s="20"/>
      <c r="E20" s="20"/>
      <c r="F20" s="20"/>
      <c r="G20" s="20"/>
      <c r="H20" s="20"/>
      <c r="I20" s="20"/>
      <c r="J20" s="20"/>
      <c r="K20" s="18"/>
      <c r="L20" s="18"/>
      <c r="M20" s="18"/>
      <c r="N20" s="18"/>
      <c r="O20" s="56"/>
    </row>
    <row r="21" spans="1:15" ht="20.100000000000001" customHeight="1" x14ac:dyDescent="0.25">
      <c r="A21" s="235"/>
      <c r="B21" s="1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6"/>
    </row>
    <row r="22" spans="1:15" ht="20.100000000000001" customHeight="1" x14ac:dyDescent="0.25">
      <c r="A22" s="235"/>
      <c r="B22" s="15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56"/>
    </row>
    <row r="23" spans="1:15" ht="20.100000000000001" customHeight="1" x14ac:dyDescent="0.25">
      <c r="A23" s="235"/>
      <c r="B23" s="15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5" ht="20.100000000000001" customHeight="1" x14ac:dyDescent="0.25">
      <c r="A24" s="235"/>
      <c r="B24" s="15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5" ht="15.95" customHeight="1" x14ac:dyDescent="0.3">
      <c r="A25" s="235"/>
      <c r="B25" s="15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 ht="15.95" customHeight="1" x14ac:dyDescent="0.2">
      <c r="A26" s="235"/>
      <c r="B26" s="15"/>
      <c r="C26" s="2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5" ht="15.95" customHeight="1" x14ac:dyDescent="0.25">
      <c r="A27" s="235"/>
      <c r="B27" s="1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5" ht="20.100000000000001" customHeight="1" x14ac:dyDescent="0.25">
      <c r="A28" s="235"/>
      <c r="B28" s="15"/>
      <c r="C28" s="23"/>
      <c r="D28" s="24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5" ht="20.100000000000001" customHeight="1" x14ac:dyDescent="0.25">
      <c r="A29" s="235"/>
      <c r="B29" s="15"/>
      <c r="C29" s="232"/>
      <c r="D29" s="232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5" ht="15.95" customHeight="1" x14ac:dyDescent="0.25">
      <c r="A30" s="235"/>
      <c r="B30" s="15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5" ht="15.95" customHeight="1" x14ac:dyDescent="0.25">
      <c r="A31" s="9"/>
      <c r="B31" s="15"/>
      <c r="C31" s="224"/>
      <c r="D31" s="225"/>
      <c r="E31" s="225"/>
      <c r="F31" s="225"/>
      <c r="G31" s="225"/>
      <c r="H31" s="225"/>
      <c r="I31" s="225"/>
      <c r="J31" s="225"/>
      <c r="K31" s="226"/>
      <c r="L31" s="227"/>
      <c r="M31" s="227"/>
      <c r="N31" s="18"/>
      <c r="O31" s="25"/>
    </row>
    <row r="32" spans="1:15" ht="15.95" customHeight="1" x14ac:dyDescent="0.25">
      <c r="A32" s="9"/>
      <c r="B32" s="15"/>
      <c r="C32" s="225"/>
      <c r="D32" s="225"/>
      <c r="E32" s="225"/>
      <c r="F32" s="225"/>
      <c r="G32" s="225"/>
      <c r="H32" s="225"/>
      <c r="I32" s="225"/>
      <c r="J32" s="225"/>
      <c r="K32" s="227"/>
      <c r="L32" s="227"/>
      <c r="M32" s="227"/>
      <c r="N32" s="18"/>
      <c r="O32" s="25"/>
    </row>
    <row r="33" spans="1:15" ht="15.95" customHeight="1" x14ac:dyDescent="0.25">
      <c r="A33" s="9"/>
      <c r="B33" s="15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5"/>
    </row>
    <row r="34" spans="1:15" ht="15.95" customHeight="1" x14ac:dyDescent="0.25">
      <c r="A34" s="9"/>
      <c r="B34" s="15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5"/>
    </row>
    <row r="35" spans="1:15" ht="15.95" customHeight="1" x14ac:dyDescent="0.25">
      <c r="J35" s="26"/>
      <c r="K35" s="26"/>
      <c r="L35" s="26"/>
      <c r="M35" s="26"/>
      <c r="N35" s="26"/>
    </row>
    <row r="36" spans="1:15" ht="15.95" customHeight="1" x14ac:dyDescent="0.25">
      <c r="J36" s="26"/>
      <c r="K36" s="26"/>
      <c r="L36" s="26"/>
      <c r="M36" s="26"/>
      <c r="N36" s="26"/>
    </row>
    <row r="37" spans="1:15" ht="15.95" customHeight="1" x14ac:dyDescent="0.25">
      <c r="J37" s="26"/>
      <c r="K37" s="26"/>
      <c r="L37" s="26"/>
      <c r="M37" s="26"/>
      <c r="N37" s="26"/>
    </row>
    <row r="38" spans="1:15" ht="15.95" customHeight="1" x14ac:dyDescent="0.25">
      <c r="J38" s="26"/>
      <c r="K38" s="26"/>
      <c r="L38" s="26"/>
      <c r="M38" s="26"/>
      <c r="N38" s="26"/>
    </row>
    <row r="39" spans="1:15" ht="15.95" customHeight="1" x14ac:dyDescent="0.25">
      <c r="J39" s="26"/>
      <c r="K39" s="26"/>
      <c r="L39" s="26"/>
      <c r="M39" s="26"/>
      <c r="N39" s="26"/>
    </row>
    <row r="40" spans="1:15" ht="15.95" customHeight="1" x14ac:dyDescent="0.25">
      <c r="J40" s="26"/>
      <c r="K40" s="26"/>
      <c r="L40" s="26"/>
      <c r="M40" s="26"/>
      <c r="N40" s="26"/>
    </row>
  </sheetData>
  <mergeCells count="18">
    <mergeCell ref="C1:N1"/>
    <mergeCell ref="A17:A30"/>
    <mergeCell ref="C7:D7"/>
    <mergeCell ref="C9:D9"/>
    <mergeCell ref="K9:N9"/>
    <mergeCell ref="C29:D29"/>
    <mergeCell ref="C2:M2"/>
    <mergeCell ref="C3:M3"/>
    <mergeCell ref="C4:M4"/>
    <mergeCell ref="A2:A9"/>
    <mergeCell ref="C31:J32"/>
    <mergeCell ref="K31:M32"/>
    <mergeCell ref="F7:G7"/>
    <mergeCell ref="C11:N12"/>
    <mergeCell ref="F15:G15"/>
    <mergeCell ref="I15:J15"/>
    <mergeCell ref="L15:M15"/>
    <mergeCell ref="C15:D15"/>
  </mergeCells>
  <pageMargins left="0.25" right="0.25" top="0.3888888888888889" bottom="0.3611111111111111" header="0.3" footer="0.3"/>
  <pageSetup paperSize="5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B0DA-5FF6-2449-BCE3-69DE9858B2F9}">
  <sheetPr>
    <tabColor rgb="FF3D93A1"/>
  </sheetPr>
  <dimension ref="A1:CW610"/>
  <sheetViews>
    <sheetView zoomScale="86" zoomScaleNormal="44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 activeCell="A2" sqref="A2:A8"/>
    </sheetView>
  </sheetViews>
  <sheetFormatPr baseColWidth="10" defaultColWidth="10.875" defaultRowHeight="15.95" customHeight="1" x14ac:dyDescent="0.25"/>
  <cols>
    <col min="1" max="1" width="7.5" style="166" customWidth="1"/>
    <col min="2" max="2" width="50" style="26" customWidth="1"/>
    <col min="3" max="3" width="26.125" style="4" customWidth="1"/>
    <col min="4" max="4" width="10.625" style="4" customWidth="1"/>
    <col min="5" max="5" width="11" style="4" customWidth="1"/>
    <col min="6" max="6" width="10.875" style="4" customWidth="1"/>
    <col min="7" max="8" width="10.875" style="4" hidden="1" customWidth="1"/>
    <col min="9" max="9" width="7.5" style="4" customWidth="1"/>
    <col min="10" max="11" width="9.125" style="4" hidden="1" customWidth="1"/>
    <col min="12" max="12" width="10.875" style="26" customWidth="1"/>
    <col min="13" max="13" width="3.625" style="62" customWidth="1"/>
    <col min="14" max="99" width="3.625" style="64" customWidth="1"/>
    <col min="100" max="16384" width="10.875" style="4"/>
  </cols>
  <sheetData>
    <row r="1" spans="1:100" ht="39.950000000000003" customHeight="1" x14ac:dyDescent="0.25">
      <c r="A1" s="161" t="s">
        <v>0</v>
      </c>
      <c r="B1" s="245" t="s">
        <v>1</v>
      </c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60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</row>
    <row r="2" spans="1:100" ht="9" customHeight="1" x14ac:dyDescent="0.25">
      <c r="A2" s="249" t="s">
        <v>180</v>
      </c>
      <c r="B2" s="28"/>
      <c r="C2" s="27"/>
      <c r="D2" s="27"/>
      <c r="E2" s="27"/>
      <c r="F2" s="27"/>
      <c r="G2" s="27"/>
      <c r="H2" s="27"/>
      <c r="I2" s="27"/>
      <c r="J2" s="27"/>
      <c r="K2" s="27"/>
      <c r="L2" s="28"/>
      <c r="M2" s="176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</row>
    <row r="3" spans="1:100" ht="12" customHeight="1" x14ac:dyDescent="0.25">
      <c r="A3" s="249"/>
      <c r="B3" s="163" t="s">
        <v>58</v>
      </c>
      <c r="C3" s="29" t="s">
        <v>61</v>
      </c>
      <c r="D3" s="29"/>
      <c r="E3" s="27"/>
      <c r="F3" s="27"/>
      <c r="G3" s="27"/>
      <c r="H3" s="27"/>
      <c r="I3" s="27"/>
      <c r="J3" s="27"/>
      <c r="K3" s="27"/>
      <c r="L3" s="28"/>
      <c r="M3" s="176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</row>
    <row r="4" spans="1:100" ht="30" customHeight="1" x14ac:dyDescent="0.2">
      <c r="A4" s="249"/>
      <c r="B4" s="164" t="s">
        <v>59</v>
      </c>
      <c r="C4" s="247">
        <v>44682</v>
      </c>
      <c r="D4" s="247"/>
      <c r="E4" s="247"/>
      <c r="F4" s="27"/>
      <c r="G4" s="27"/>
      <c r="H4" s="27"/>
      <c r="I4" s="27"/>
      <c r="J4" s="27"/>
      <c r="K4" s="27"/>
      <c r="L4" s="28"/>
      <c r="M4" s="176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51"/>
    </row>
    <row r="5" spans="1:100" ht="12" customHeight="1" x14ac:dyDescent="0.25">
      <c r="A5" s="249"/>
      <c r="B5" s="163" t="s">
        <v>60</v>
      </c>
      <c r="C5" s="29" t="s">
        <v>175</v>
      </c>
      <c r="D5" s="27"/>
      <c r="E5" s="27"/>
      <c r="F5" s="27"/>
      <c r="G5" s="27"/>
      <c r="H5" s="27"/>
      <c r="I5" s="27"/>
      <c r="J5" s="27"/>
      <c r="K5" s="27"/>
      <c r="L5" s="28"/>
      <c r="M5" s="176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</row>
    <row r="6" spans="1:100" ht="30" customHeight="1" thickBot="1" x14ac:dyDescent="0.25">
      <c r="A6" s="249"/>
      <c r="B6" s="164" t="s">
        <v>59</v>
      </c>
      <c r="C6" s="248">
        <v>2</v>
      </c>
      <c r="D6" s="248"/>
      <c r="E6" s="27"/>
      <c r="F6" s="27"/>
      <c r="G6" s="27"/>
      <c r="H6" s="27"/>
      <c r="I6" s="27"/>
      <c r="J6" s="27"/>
      <c r="K6" s="27"/>
      <c r="L6" s="28"/>
      <c r="M6" s="242" t="s">
        <v>179</v>
      </c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51"/>
    </row>
    <row r="7" spans="1:100" s="66" customFormat="1" ht="33.950000000000003" customHeight="1" thickTop="1" x14ac:dyDescent="0.2">
      <c r="A7" s="249"/>
      <c r="B7" s="140">
        <f>100%-Tableau3[[#Totals],[%
Avancement]]</f>
        <v>0.16111111111111098</v>
      </c>
      <c r="C7" s="141"/>
      <c r="D7" s="141"/>
      <c r="E7" s="141"/>
      <c r="F7" s="141"/>
      <c r="G7" s="141"/>
      <c r="H7" s="141"/>
      <c r="I7" s="141"/>
      <c r="J7" s="141"/>
      <c r="K7" s="141"/>
      <c r="L7" s="177"/>
      <c r="M7" s="181">
        <f>YEAR(M10)</f>
        <v>2022</v>
      </c>
      <c r="N7" s="76">
        <f t="shared" ref="N7:BY7" si="0">YEAR(N10)</f>
        <v>2022</v>
      </c>
      <c r="O7" s="67">
        <f t="shared" si="0"/>
        <v>2022</v>
      </c>
      <c r="P7" s="76">
        <f t="shared" si="0"/>
        <v>2022</v>
      </c>
      <c r="Q7" s="67">
        <f t="shared" si="0"/>
        <v>2022</v>
      </c>
      <c r="R7" s="76">
        <f t="shared" si="0"/>
        <v>2022</v>
      </c>
      <c r="S7" s="67">
        <f t="shared" si="0"/>
        <v>2022</v>
      </c>
      <c r="T7" s="76">
        <f t="shared" si="0"/>
        <v>2022</v>
      </c>
      <c r="U7" s="67">
        <f t="shared" si="0"/>
        <v>2022</v>
      </c>
      <c r="V7" s="76">
        <f t="shared" si="0"/>
        <v>2022</v>
      </c>
      <c r="W7" s="67">
        <f t="shared" si="0"/>
        <v>2022</v>
      </c>
      <c r="X7" s="76">
        <f t="shared" si="0"/>
        <v>2022</v>
      </c>
      <c r="Y7" s="67">
        <f t="shared" si="0"/>
        <v>2022</v>
      </c>
      <c r="Z7" s="76">
        <f t="shared" si="0"/>
        <v>2022</v>
      </c>
      <c r="AA7" s="67">
        <f t="shared" si="0"/>
        <v>2022</v>
      </c>
      <c r="AB7" s="76">
        <f t="shared" si="0"/>
        <v>2022</v>
      </c>
      <c r="AC7" s="67">
        <f t="shared" si="0"/>
        <v>2022</v>
      </c>
      <c r="AD7" s="76">
        <f t="shared" si="0"/>
        <v>2022</v>
      </c>
      <c r="AE7" s="67">
        <f t="shared" si="0"/>
        <v>2022</v>
      </c>
      <c r="AF7" s="76">
        <f t="shared" si="0"/>
        <v>2022</v>
      </c>
      <c r="AG7" s="67">
        <f t="shared" si="0"/>
        <v>2022</v>
      </c>
      <c r="AH7" s="76">
        <f t="shared" si="0"/>
        <v>2022</v>
      </c>
      <c r="AI7" s="67">
        <f t="shared" si="0"/>
        <v>2022</v>
      </c>
      <c r="AJ7" s="76">
        <f t="shared" si="0"/>
        <v>2022</v>
      </c>
      <c r="AK7" s="67">
        <f t="shared" si="0"/>
        <v>2022</v>
      </c>
      <c r="AL7" s="76">
        <f t="shared" si="0"/>
        <v>2022</v>
      </c>
      <c r="AM7" s="67">
        <f t="shared" si="0"/>
        <v>2022</v>
      </c>
      <c r="AN7" s="76">
        <f t="shared" si="0"/>
        <v>2022</v>
      </c>
      <c r="AO7" s="67">
        <f t="shared" si="0"/>
        <v>2022</v>
      </c>
      <c r="AP7" s="76">
        <f t="shared" si="0"/>
        <v>2022</v>
      </c>
      <c r="AQ7" s="67">
        <f t="shared" si="0"/>
        <v>2022</v>
      </c>
      <c r="AR7" s="76">
        <f t="shared" si="0"/>
        <v>2022</v>
      </c>
      <c r="AS7" s="67">
        <f t="shared" si="0"/>
        <v>2022</v>
      </c>
      <c r="AT7" s="76">
        <f t="shared" si="0"/>
        <v>2022</v>
      </c>
      <c r="AU7" s="67">
        <f t="shared" si="0"/>
        <v>2022</v>
      </c>
      <c r="AV7" s="76">
        <f t="shared" si="0"/>
        <v>2023</v>
      </c>
      <c r="AW7" s="67">
        <f t="shared" si="0"/>
        <v>2023</v>
      </c>
      <c r="AX7" s="76">
        <f t="shared" si="0"/>
        <v>2023</v>
      </c>
      <c r="AY7" s="67">
        <f t="shared" si="0"/>
        <v>2023</v>
      </c>
      <c r="AZ7" s="76">
        <f t="shared" si="0"/>
        <v>2023</v>
      </c>
      <c r="BA7" s="67">
        <f t="shared" si="0"/>
        <v>2023</v>
      </c>
      <c r="BB7" s="76">
        <f t="shared" si="0"/>
        <v>2023</v>
      </c>
      <c r="BC7" s="67">
        <f t="shared" si="0"/>
        <v>2023</v>
      </c>
      <c r="BD7" s="76">
        <f t="shared" si="0"/>
        <v>2023</v>
      </c>
      <c r="BE7" s="67">
        <f t="shared" si="0"/>
        <v>2023</v>
      </c>
      <c r="BF7" s="76">
        <f t="shared" si="0"/>
        <v>2023</v>
      </c>
      <c r="BG7" s="67">
        <f t="shared" si="0"/>
        <v>2023</v>
      </c>
      <c r="BH7" s="76">
        <f t="shared" si="0"/>
        <v>2023</v>
      </c>
      <c r="BI7" s="67">
        <f t="shared" si="0"/>
        <v>2023</v>
      </c>
      <c r="BJ7" s="76">
        <f t="shared" si="0"/>
        <v>2023</v>
      </c>
      <c r="BK7" s="67">
        <f t="shared" si="0"/>
        <v>2023</v>
      </c>
      <c r="BL7" s="76">
        <f t="shared" si="0"/>
        <v>2023</v>
      </c>
      <c r="BM7" s="67">
        <f t="shared" si="0"/>
        <v>2023</v>
      </c>
      <c r="BN7" s="76">
        <f t="shared" si="0"/>
        <v>2023</v>
      </c>
      <c r="BO7" s="67">
        <f t="shared" si="0"/>
        <v>2023</v>
      </c>
      <c r="BP7" s="76">
        <f t="shared" si="0"/>
        <v>2023</v>
      </c>
      <c r="BQ7" s="67">
        <f t="shared" si="0"/>
        <v>2023</v>
      </c>
      <c r="BR7" s="76">
        <f t="shared" si="0"/>
        <v>2023</v>
      </c>
      <c r="BS7" s="67">
        <f t="shared" si="0"/>
        <v>2023</v>
      </c>
      <c r="BT7" s="76">
        <f t="shared" si="0"/>
        <v>2023</v>
      </c>
      <c r="BU7" s="67">
        <f t="shared" si="0"/>
        <v>2023</v>
      </c>
      <c r="BV7" s="76">
        <f t="shared" si="0"/>
        <v>2023</v>
      </c>
      <c r="BW7" s="67">
        <f t="shared" si="0"/>
        <v>2023</v>
      </c>
      <c r="BX7" s="76">
        <f t="shared" si="0"/>
        <v>2023</v>
      </c>
      <c r="BY7" s="67">
        <f t="shared" si="0"/>
        <v>2023</v>
      </c>
      <c r="BZ7" s="76">
        <f t="shared" ref="BZ7:CU7" si="1">YEAR(BZ10)</f>
        <v>2023</v>
      </c>
      <c r="CA7" s="67">
        <f t="shared" si="1"/>
        <v>2023</v>
      </c>
      <c r="CB7" s="76">
        <f t="shared" si="1"/>
        <v>2023</v>
      </c>
      <c r="CC7" s="67">
        <f t="shared" si="1"/>
        <v>2023</v>
      </c>
      <c r="CD7" s="76">
        <f t="shared" si="1"/>
        <v>2023</v>
      </c>
      <c r="CE7" s="67">
        <f t="shared" si="1"/>
        <v>2023</v>
      </c>
      <c r="CF7" s="76">
        <f t="shared" si="1"/>
        <v>2023</v>
      </c>
      <c r="CG7" s="67">
        <f t="shared" si="1"/>
        <v>2023</v>
      </c>
      <c r="CH7" s="76">
        <f t="shared" si="1"/>
        <v>2023</v>
      </c>
      <c r="CI7" s="67">
        <f t="shared" si="1"/>
        <v>2023</v>
      </c>
      <c r="CJ7" s="76">
        <f t="shared" si="1"/>
        <v>2023</v>
      </c>
      <c r="CK7" s="67">
        <f t="shared" si="1"/>
        <v>2023</v>
      </c>
      <c r="CL7" s="76">
        <f t="shared" si="1"/>
        <v>2023</v>
      </c>
      <c r="CM7" s="67">
        <f t="shared" si="1"/>
        <v>2023</v>
      </c>
      <c r="CN7" s="76">
        <f t="shared" si="1"/>
        <v>2023</v>
      </c>
      <c r="CO7" s="67">
        <f t="shared" si="1"/>
        <v>2023</v>
      </c>
      <c r="CP7" s="76">
        <f t="shared" si="1"/>
        <v>2023</v>
      </c>
      <c r="CQ7" s="67">
        <f t="shared" si="1"/>
        <v>2023</v>
      </c>
      <c r="CR7" s="76">
        <f t="shared" si="1"/>
        <v>2023</v>
      </c>
      <c r="CS7" s="67">
        <f t="shared" si="1"/>
        <v>2023</v>
      </c>
      <c r="CT7" s="76">
        <f t="shared" si="1"/>
        <v>2023</v>
      </c>
      <c r="CU7" s="67">
        <f t="shared" si="1"/>
        <v>2023</v>
      </c>
      <c r="CV7" s="65"/>
    </row>
    <row r="8" spans="1:100" s="66" customFormat="1" ht="30.95" customHeight="1" x14ac:dyDescent="0.2">
      <c r="A8" s="249"/>
      <c r="B8" s="171" t="s">
        <v>160</v>
      </c>
      <c r="C8" s="142"/>
      <c r="D8" s="142"/>
      <c r="E8" s="142"/>
      <c r="F8" s="142"/>
      <c r="G8" s="142"/>
      <c r="H8" s="142"/>
      <c r="I8" s="142"/>
      <c r="J8" s="142"/>
      <c r="K8" s="142"/>
      <c r="L8" s="178"/>
      <c r="M8" s="182" t="str">
        <f>TEXT(M10,"mmm")</f>
        <v>mai</v>
      </c>
      <c r="N8" s="77" t="str">
        <f t="shared" ref="N8:BY8" si="2">TEXT(N10,"mmm")</f>
        <v>mai</v>
      </c>
      <c r="O8" s="68" t="str">
        <f t="shared" si="2"/>
        <v>mai</v>
      </c>
      <c r="P8" s="77" t="str">
        <f t="shared" si="2"/>
        <v>mai</v>
      </c>
      <c r="Q8" s="68" t="str">
        <f t="shared" si="2"/>
        <v>mai</v>
      </c>
      <c r="R8" s="77" t="str">
        <f t="shared" si="2"/>
        <v>juin</v>
      </c>
      <c r="S8" s="68" t="str">
        <f t="shared" si="2"/>
        <v>juin</v>
      </c>
      <c r="T8" s="77" t="str">
        <f t="shared" si="2"/>
        <v>juin</v>
      </c>
      <c r="U8" s="68" t="str">
        <f t="shared" si="2"/>
        <v>juin</v>
      </c>
      <c r="V8" s="77" t="str">
        <f t="shared" si="2"/>
        <v>juill</v>
      </c>
      <c r="W8" s="68" t="str">
        <f t="shared" si="2"/>
        <v>juill</v>
      </c>
      <c r="X8" s="77" t="str">
        <f t="shared" si="2"/>
        <v>juill</v>
      </c>
      <c r="Y8" s="68" t="str">
        <f t="shared" si="2"/>
        <v>juill</v>
      </c>
      <c r="Z8" s="77" t="str">
        <f t="shared" si="2"/>
        <v>juill</v>
      </c>
      <c r="AA8" s="68" t="str">
        <f t="shared" si="2"/>
        <v>août</v>
      </c>
      <c r="AB8" s="77" t="str">
        <f t="shared" si="2"/>
        <v>août</v>
      </c>
      <c r="AC8" s="68" t="str">
        <f t="shared" si="2"/>
        <v>août</v>
      </c>
      <c r="AD8" s="77" t="str">
        <f t="shared" si="2"/>
        <v>août</v>
      </c>
      <c r="AE8" s="68" t="str">
        <f t="shared" si="2"/>
        <v>sept</v>
      </c>
      <c r="AF8" s="77" t="str">
        <f t="shared" si="2"/>
        <v>sept</v>
      </c>
      <c r="AG8" s="68" t="str">
        <f t="shared" si="2"/>
        <v>sept</v>
      </c>
      <c r="AH8" s="77" t="str">
        <f t="shared" si="2"/>
        <v>sept</v>
      </c>
      <c r="AI8" s="68" t="str">
        <f t="shared" si="2"/>
        <v>oct</v>
      </c>
      <c r="AJ8" s="77" t="str">
        <f t="shared" si="2"/>
        <v>oct</v>
      </c>
      <c r="AK8" s="68" t="str">
        <f t="shared" si="2"/>
        <v>oct</v>
      </c>
      <c r="AL8" s="77" t="str">
        <f t="shared" si="2"/>
        <v>oct</v>
      </c>
      <c r="AM8" s="68" t="str">
        <f t="shared" si="2"/>
        <v>oct</v>
      </c>
      <c r="AN8" s="77" t="str">
        <f t="shared" si="2"/>
        <v>nov</v>
      </c>
      <c r="AO8" s="68" t="str">
        <f t="shared" si="2"/>
        <v>nov</v>
      </c>
      <c r="AP8" s="77" t="str">
        <f t="shared" si="2"/>
        <v>nov</v>
      </c>
      <c r="AQ8" s="68" t="str">
        <f t="shared" si="2"/>
        <v>nov</v>
      </c>
      <c r="AR8" s="77" t="str">
        <f t="shared" si="2"/>
        <v>déc</v>
      </c>
      <c r="AS8" s="68" t="str">
        <f t="shared" si="2"/>
        <v>déc</v>
      </c>
      <c r="AT8" s="77" t="str">
        <f t="shared" si="2"/>
        <v>déc</v>
      </c>
      <c r="AU8" s="68" t="str">
        <f t="shared" si="2"/>
        <v>déc</v>
      </c>
      <c r="AV8" s="77" t="str">
        <f t="shared" si="2"/>
        <v>janv</v>
      </c>
      <c r="AW8" s="68" t="str">
        <f t="shared" si="2"/>
        <v>janv</v>
      </c>
      <c r="AX8" s="77" t="str">
        <f t="shared" si="2"/>
        <v>janv</v>
      </c>
      <c r="AY8" s="68" t="str">
        <f t="shared" si="2"/>
        <v>janv</v>
      </c>
      <c r="AZ8" s="77" t="str">
        <f t="shared" si="2"/>
        <v>janv</v>
      </c>
      <c r="BA8" s="68" t="str">
        <f t="shared" si="2"/>
        <v>févr</v>
      </c>
      <c r="BB8" s="77" t="str">
        <f t="shared" si="2"/>
        <v>févr</v>
      </c>
      <c r="BC8" s="68" t="str">
        <f t="shared" si="2"/>
        <v>févr</v>
      </c>
      <c r="BD8" s="77" t="str">
        <f t="shared" si="2"/>
        <v>févr</v>
      </c>
      <c r="BE8" s="68" t="str">
        <f t="shared" si="2"/>
        <v>mars</v>
      </c>
      <c r="BF8" s="77" t="str">
        <f t="shared" si="2"/>
        <v>mars</v>
      </c>
      <c r="BG8" s="68" t="str">
        <f t="shared" si="2"/>
        <v>mars</v>
      </c>
      <c r="BH8" s="77" t="str">
        <f t="shared" si="2"/>
        <v>mars</v>
      </c>
      <c r="BI8" s="68" t="str">
        <f t="shared" si="2"/>
        <v>avr</v>
      </c>
      <c r="BJ8" s="77" t="str">
        <f t="shared" si="2"/>
        <v>avr</v>
      </c>
      <c r="BK8" s="68" t="str">
        <f t="shared" si="2"/>
        <v>avr</v>
      </c>
      <c r="BL8" s="77" t="str">
        <f t="shared" si="2"/>
        <v>avr</v>
      </c>
      <c r="BM8" s="68" t="str">
        <f t="shared" si="2"/>
        <v>avr</v>
      </c>
      <c r="BN8" s="77" t="str">
        <f t="shared" si="2"/>
        <v>mai</v>
      </c>
      <c r="BO8" s="68" t="str">
        <f t="shared" si="2"/>
        <v>mai</v>
      </c>
      <c r="BP8" s="77" t="str">
        <f t="shared" si="2"/>
        <v>mai</v>
      </c>
      <c r="BQ8" s="68" t="str">
        <f t="shared" si="2"/>
        <v>mai</v>
      </c>
      <c r="BR8" s="77" t="str">
        <f t="shared" si="2"/>
        <v>juin</v>
      </c>
      <c r="BS8" s="68" t="str">
        <f t="shared" si="2"/>
        <v>juin</v>
      </c>
      <c r="BT8" s="77" t="str">
        <f t="shared" si="2"/>
        <v>juin</v>
      </c>
      <c r="BU8" s="68" t="str">
        <f t="shared" si="2"/>
        <v>juin</v>
      </c>
      <c r="BV8" s="77" t="str">
        <f t="shared" si="2"/>
        <v>juill</v>
      </c>
      <c r="BW8" s="68" t="str">
        <f t="shared" si="2"/>
        <v>juill</v>
      </c>
      <c r="BX8" s="77" t="str">
        <f t="shared" si="2"/>
        <v>juill</v>
      </c>
      <c r="BY8" s="68" t="str">
        <f t="shared" si="2"/>
        <v>juill</v>
      </c>
      <c r="BZ8" s="77" t="str">
        <f t="shared" ref="BZ8:CU8" si="3">TEXT(BZ10,"mmm")</f>
        <v>juill</v>
      </c>
      <c r="CA8" s="68" t="str">
        <f t="shared" si="3"/>
        <v>août</v>
      </c>
      <c r="CB8" s="77" t="str">
        <f t="shared" si="3"/>
        <v>août</v>
      </c>
      <c r="CC8" s="68" t="str">
        <f t="shared" si="3"/>
        <v>août</v>
      </c>
      <c r="CD8" s="77" t="str">
        <f t="shared" si="3"/>
        <v>août</v>
      </c>
      <c r="CE8" s="68" t="str">
        <f t="shared" si="3"/>
        <v>sept</v>
      </c>
      <c r="CF8" s="77" t="str">
        <f t="shared" si="3"/>
        <v>sept</v>
      </c>
      <c r="CG8" s="68" t="str">
        <f t="shared" si="3"/>
        <v>sept</v>
      </c>
      <c r="CH8" s="77" t="str">
        <f t="shared" si="3"/>
        <v>sept</v>
      </c>
      <c r="CI8" s="68" t="str">
        <f t="shared" si="3"/>
        <v>oct</v>
      </c>
      <c r="CJ8" s="77" t="str">
        <f t="shared" si="3"/>
        <v>oct</v>
      </c>
      <c r="CK8" s="68" t="str">
        <f t="shared" si="3"/>
        <v>oct</v>
      </c>
      <c r="CL8" s="77" t="str">
        <f t="shared" si="3"/>
        <v>oct</v>
      </c>
      <c r="CM8" s="68" t="str">
        <f t="shared" si="3"/>
        <v>oct</v>
      </c>
      <c r="CN8" s="77" t="str">
        <f t="shared" si="3"/>
        <v>nov</v>
      </c>
      <c r="CO8" s="68" t="str">
        <f t="shared" si="3"/>
        <v>nov</v>
      </c>
      <c r="CP8" s="77" t="str">
        <f t="shared" si="3"/>
        <v>nov</v>
      </c>
      <c r="CQ8" s="68" t="str">
        <f t="shared" si="3"/>
        <v>nov</v>
      </c>
      <c r="CR8" s="77" t="str">
        <f t="shared" si="3"/>
        <v>déc</v>
      </c>
      <c r="CS8" s="68" t="str">
        <f t="shared" si="3"/>
        <v>déc</v>
      </c>
      <c r="CT8" s="77" t="str">
        <f t="shared" si="3"/>
        <v>déc</v>
      </c>
      <c r="CU8" s="68" t="str">
        <f t="shared" si="3"/>
        <v>déc</v>
      </c>
      <c r="CV8" s="65"/>
    </row>
    <row r="9" spans="1:100" s="66" customFormat="1" ht="30.95" hidden="1" customHeight="1" x14ac:dyDescent="0.2">
      <c r="A9" s="165"/>
      <c r="B9" s="172"/>
      <c r="C9" s="143"/>
      <c r="D9" s="143"/>
      <c r="E9" s="143"/>
      <c r="F9" s="144"/>
      <c r="G9" s="144"/>
      <c r="H9" s="144"/>
      <c r="I9" s="144"/>
      <c r="J9" s="144"/>
      <c r="K9" s="144"/>
      <c r="L9" s="179"/>
      <c r="M9" s="183">
        <f>WEEKNUM(M$10)</f>
        <v>19</v>
      </c>
      <c r="N9" s="81">
        <f t="shared" ref="N9:BY9" si="4">WEEKNUM(N$10)</f>
        <v>20</v>
      </c>
      <c r="O9" s="82">
        <f t="shared" si="4"/>
        <v>21</v>
      </c>
      <c r="P9" s="81">
        <f t="shared" si="4"/>
        <v>22</v>
      </c>
      <c r="Q9" s="82">
        <f t="shared" si="4"/>
        <v>23</v>
      </c>
      <c r="R9" s="81">
        <f t="shared" si="4"/>
        <v>24</v>
      </c>
      <c r="S9" s="82">
        <f t="shared" si="4"/>
        <v>25</v>
      </c>
      <c r="T9" s="81">
        <f t="shared" si="4"/>
        <v>26</v>
      </c>
      <c r="U9" s="82">
        <f t="shared" si="4"/>
        <v>27</v>
      </c>
      <c r="V9" s="81">
        <f t="shared" si="4"/>
        <v>28</v>
      </c>
      <c r="W9" s="82">
        <f t="shared" si="4"/>
        <v>29</v>
      </c>
      <c r="X9" s="81">
        <f t="shared" si="4"/>
        <v>30</v>
      </c>
      <c r="Y9" s="82">
        <f t="shared" si="4"/>
        <v>31</v>
      </c>
      <c r="Z9" s="81">
        <f t="shared" si="4"/>
        <v>32</v>
      </c>
      <c r="AA9" s="82">
        <f t="shared" si="4"/>
        <v>33</v>
      </c>
      <c r="AB9" s="81">
        <f t="shared" si="4"/>
        <v>34</v>
      </c>
      <c r="AC9" s="82">
        <f t="shared" si="4"/>
        <v>35</v>
      </c>
      <c r="AD9" s="81">
        <f t="shared" si="4"/>
        <v>36</v>
      </c>
      <c r="AE9" s="82">
        <f t="shared" si="4"/>
        <v>37</v>
      </c>
      <c r="AF9" s="81">
        <f t="shared" si="4"/>
        <v>38</v>
      </c>
      <c r="AG9" s="82">
        <f t="shared" si="4"/>
        <v>39</v>
      </c>
      <c r="AH9" s="81">
        <f t="shared" si="4"/>
        <v>40</v>
      </c>
      <c r="AI9" s="82">
        <f t="shared" si="4"/>
        <v>41</v>
      </c>
      <c r="AJ9" s="81">
        <f t="shared" si="4"/>
        <v>42</v>
      </c>
      <c r="AK9" s="82">
        <f t="shared" si="4"/>
        <v>43</v>
      </c>
      <c r="AL9" s="81">
        <f t="shared" si="4"/>
        <v>44</v>
      </c>
      <c r="AM9" s="82">
        <f t="shared" si="4"/>
        <v>45</v>
      </c>
      <c r="AN9" s="81">
        <f t="shared" si="4"/>
        <v>46</v>
      </c>
      <c r="AO9" s="82">
        <f t="shared" si="4"/>
        <v>47</v>
      </c>
      <c r="AP9" s="81">
        <f t="shared" si="4"/>
        <v>48</v>
      </c>
      <c r="AQ9" s="82">
        <f t="shared" si="4"/>
        <v>49</v>
      </c>
      <c r="AR9" s="81">
        <f t="shared" si="4"/>
        <v>50</v>
      </c>
      <c r="AS9" s="82">
        <f t="shared" si="4"/>
        <v>51</v>
      </c>
      <c r="AT9" s="81">
        <f t="shared" si="4"/>
        <v>52</v>
      </c>
      <c r="AU9" s="82">
        <f t="shared" si="4"/>
        <v>53</v>
      </c>
      <c r="AV9" s="81">
        <f t="shared" si="4"/>
        <v>1</v>
      </c>
      <c r="AW9" s="82">
        <f t="shared" si="4"/>
        <v>2</v>
      </c>
      <c r="AX9" s="81">
        <f t="shared" si="4"/>
        <v>3</v>
      </c>
      <c r="AY9" s="82">
        <f t="shared" si="4"/>
        <v>4</v>
      </c>
      <c r="AZ9" s="81">
        <f t="shared" si="4"/>
        <v>5</v>
      </c>
      <c r="BA9" s="82">
        <f t="shared" si="4"/>
        <v>6</v>
      </c>
      <c r="BB9" s="81">
        <f t="shared" si="4"/>
        <v>7</v>
      </c>
      <c r="BC9" s="82">
        <f t="shared" si="4"/>
        <v>8</v>
      </c>
      <c r="BD9" s="81">
        <f t="shared" si="4"/>
        <v>9</v>
      </c>
      <c r="BE9" s="82">
        <f t="shared" si="4"/>
        <v>10</v>
      </c>
      <c r="BF9" s="81">
        <f t="shared" si="4"/>
        <v>11</v>
      </c>
      <c r="BG9" s="82">
        <f t="shared" si="4"/>
        <v>12</v>
      </c>
      <c r="BH9" s="81">
        <f t="shared" si="4"/>
        <v>13</v>
      </c>
      <c r="BI9" s="82">
        <f t="shared" si="4"/>
        <v>14</v>
      </c>
      <c r="BJ9" s="81">
        <f t="shared" si="4"/>
        <v>15</v>
      </c>
      <c r="BK9" s="82">
        <f t="shared" si="4"/>
        <v>16</v>
      </c>
      <c r="BL9" s="81">
        <f t="shared" si="4"/>
        <v>17</v>
      </c>
      <c r="BM9" s="82">
        <f t="shared" si="4"/>
        <v>18</v>
      </c>
      <c r="BN9" s="81">
        <f t="shared" si="4"/>
        <v>19</v>
      </c>
      <c r="BO9" s="82">
        <f t="shared" si="4"/>
        <v>20</v>
      </c>
      <c r="BP9" s="81">
        <f t="shared" si="4"/>
        <v>21</v>
      </c>
      <c r="BQ9" s="82">
        <f t="shared" si="4"/>
        <v>22</v>
      </c>
      <c r="BR9" s="81">
        <f t="shared" si="4"/>
        <v>23</v>
      </c>
      <c r="BS9" s="82">
        <f t="shared" si="4"/>
        <v>24</v>
      </c>
      <c r="BT9" s="81">
        <f t="shared" si="4"/>
        <v>25</v>
      </c>
      <c r="BU9" s="82">
        <f t="shared" si="4"/>
        <v>26</v>
      </c>
      <c r="BV9" s="81">
        <f t="shared" si="4"/>
        <v>27</v>
      </c>
      <c r="BW9" s="82">
        <f t="shared" si="4"/>
        <v>28</v>
      </c>
      <c r="BX9" s="81">
        <f t="shared" si="4"/>
        <v>29</v>
      </c>
      <c r="BY9" s="82">
        <f t="shared" si="4"/>
        <v>30</v>
      </c>
      <c r="BZ9" s="81">
        <f t="shared" ref="BZ9:CU9" si="5">WEEKNUM(BZ$10)</f>
        <v>31</v>
      </c>
      <c r="CA9" s="82">
        <f t="shared" si="5"/>
        <v>32</v>
      </c>
      <c r="CB9" s="81">
        <f t="shared" si="5"/>
        <v>33</v>
      </c>
      <c r="CC9" s="82">
        <f t="shared" si="5"/>
        <v>34</v>
      </c>
      <c r="CD9" s="81">
        <f t="shared" si="5"/>
        <v>35</v>
      </c>
      <c r="CE9" s="82">
        <f t="shared" si="5"/>
        <v>36</v>
      </c>
      <c r="CF9" s="81">
        <f t="shared" si="5"/>
        <v>37</v>
      </c>
      <c r="CG9" s="82">
        <f t="shared" si="5"/>
        <v>38</v>
      </c>
      <c r="CH9" s="81">
        <f t="shared" si="5"/>
        <v>39</v>
      </c>
      <c r="CI9" s="82">
        <f t="shared" si="5"/>
        <v>40</v>
      </c>
      <c r="CJ9" s="81">
        <f t="shared" si="5"/>
        <v>41</v>
      </c>
      <c r="CK9" s="82">
        <f t="shared" si="5"/>
        <v>42</v>
      </c>
      <c r="CL9" s="81">
        <f t="shared" si="5"/>
        <v>43</v>
      </c>
      <c r="CM9" s="82">
        <f t="shared" si="5"/>
        <v>44</v>
      </c>
      <c r="CN9" s="81">
        <f t="shared" si="5"/>
        <v>45</v>
      </c>
      <c r="CO9" s="82">
        <f t="shared" si="5"/>
        <v>46</v>
      </c>
      <c r="CP9" s="81">
        <f t="shared" si="5"/>
        <v>47</v>
      </c>
      <c r="CQ9" s="82">
        <f t="shared" si="5"/>
        <v>48</v>
      </c>
      <c r="CR9" s="81">
        <f t="shared" si="5"/>
        <v>49</v>
      </c>
      <c r="CS9" s="82">
        <f t="shared" si="5"/>
        <v>50</v>
      </c>
      <c r="CT9" s="81">
        <f t="shared" si="5"/>
        <v>51</v>
      </c>
      <c r="CU9" s="82">
        <f t="shared" si="5"/>
        <v>52</v>
      </c>
      <c r="CV9" s="65"/>
    </row>
    <row r="10" spans="1:100" s="66" customFormat="1" ht="21.95" customHeight="1" x14ac:dyDescent="0.2">
      <c r="A10" s="165"/>
      <c r="B10" s="173"/>
      <c r="C10" s="145"/>
      <c r="D10" s="145"/>
      <c r="E10" s="145"/>
      <c r="F10" s="145"/>
      <c r="G10" s="145"/>
      <c r="H10" s="145"/>
      <c r="I10" s="145"/>
      <c r="J10" s="145"/>
      <c r="K10" s="145"/>
      <c r="L10" s="180"/>
      <c r="M10" s="184">
        <v>44682</v>
      </c>
      <c r="N10" s="78">
        <f>M10+7</f>
        <v>44689</v>
      </c>
      <c r="O10" s="71">
        <f t="shared" ref="O10:BZ10" si="6">N10+7</f>
        <v>44696</v>
      </c>
      <c r="P10" s="78">
        <f t="shared" si="6"/>
        <v>44703</v>
      </c>
      <c r="Q10" s="71">
        <f t="shared" si="6"/>
        <v>44710</v>
      </c>
      <c r="R10" s="78">
        <f t="shared" si="6"/>
        <v>44717</v>
      </c>
      <c r="S10" s="71">
        <f t="shared" si="6"/>
        <v>44724</v>
      </c>
      <c r="T10" s="78">
        <f t="shared" si="6"/>
        <v>44731</v>
      </c>
      <c r="U10" s="71">
        <f t="shared" si="6"/>
        <v>44738</v>
      </c>
      <c r="V10" s="78">
        <f t="shared" si="6"/>
        <v>44745</v>
      </c>
      <c r="W10" s="71">
        <f t="shared" si="6"/>
        <v>44752</v>
      </c>
      <c r="X10" s="78">
        <f t="shared" si="6"/>
        <v>44759</v>
      </c>
      <c r="Y10" s="71">
        <f t="shared" si="6"/>
        <v>44766</v>
      </c>
      <c r="Z10" s="78">
        <f t="shared" si="6"/>
        <v>44773</v>
      </c>
      <c r="AA10" s="71">
        <f t="shared" si="6"/>
        <v>44780</v>
      </c>
      <c r="AB10" s="78">
        <f t="shared" si="6"/>
        <v>44787</v>
      </c>
      <c r="AC10" s="71">
        <f t="shared" si="6"/>
        <v>44794</v>
      </c>
      <c r="AD10" s="78">
        <f t="shared" si="6"/>
        <v>44801</v>
      </c>
      <c r="AE10" s="71">
        <f t="shared" si="6"/>
        <v>44808</v>
      </c>
      <c r="AF10" s="78">
        <f t="shared" si="6"/>
        <v>44815</v>
      </c>
      <c r="AG10" s="71">
        <f t="shared" si="6"/>
        <v>44822</v>
      </c>
      <c r="AH10" s="78">
        <f t="shared" si="6"/>
        <v>44829</v>
      </c>
      <c r="AI10" s="71">
        <f t="shared" si="6"/>
        <v>44836</v>
      </c>
      <c r="AJ10" s="78">
        <f t="shared" si="6"/>
        <v>44843</v>
      </c>
      <c r="AK10" s="71">
        <f t="shared" si="6"/>
        <v>44850</v>
      </c>
      <c r="AL10" s="78">
        <f t="shared" si="6"/>
        <v>44857</v>
      </c>
      <c r="AM10" s="71">
        <f t="shared" si="6"/>
        <v>44864</v>
      </c>
      <c r="AN10" s="78">
        <f t="shared" si="6"/>
        <v>44871</v>
      </c>
      <c r="AO10" s="71">
        <f t="shared" si="6"/>
        <v>44878</v>
      </c>
      <c r="AP10" s="78">
        <f t="shared" si="6"/>
        <v>44885</v>
      </c>
      <c r="AQ10" s="71">
        <f t="shared" si="6"/>
        <v>44892</v>
      </c>
      <c r="AR10" s="78">
        <f t="shared" si="6"/>
        <v>44899</v>
      </c>
      <c r="AS10" s="71">
        <f t="shared" si="6"/>
        <v>44906</v>
      </c>
      <c r="AT10" s="78">
        <f t="shared" si="6"/>
        <v>44913</v>
      </c>
      <c r="AU10" s="71">
        <f t="shared" si="6"/>
        <v>44920</v>
      </c>
      <c r="AV10" s="78">
        <f t="shared" si="6"/>
        <v>44927</v>
      </c>
      <c r="AW10" s="71">
        <f t="shared" si="6"/>
        <v>44934</v>
      </c>
      <c r="AX10" s="78">
        <f t="shared" si="6"/>
        <v>44941</v>
      </c>
      <c r="AY10" s="71">
        <f t="shared" si="6"/>
        <v>44948</v>
      </c>
      <c r="AZ10" s="78">
        <f t="shared" si="6"/>
        <v>44955</v>
      </c>
      <c r="BA10" s="71">
        <f t="shared" si="6"/>
        <v>44962</v>
      </c>
      <c r="BB10" s="78">
        <f t="shared" si="6"/>
        <v>44969</v>
      </c>
      <c r="BC10" s="71">
        <f t="shared" si="6"/>
        <v>44976</v>
      </c>
      <c r="BD10" s="78">
        <f t="shared" si="6"/>
        <v>44983</v>
      </c>
      <c r="BE10" s="71">
        <f t="shared" si="6"/>
        <v>44990</v>
      </c>
      <c r="BF10" s="78">
        <f t="shared" si="6"/>
        <v>44997</v>
      </c>
      <c r="BG10" s="71">
        <f t="shared" si="6"/>
        <v>45004</v>
      </c>
      <c r="BH10" s="78">
        <f t="shared" si="6"/>
        <v>45011</v>
      </c>
      <c r="BI10" s="71">
        <f t="shared" si="6"/>
        <v>45018</v>
      </c>
      <c r="BJ10" s="78">
        <f t="shared" si="6"/>
        <v>45025</v>
      </c>
      <c r="BK10" s="71">
        <f t="shared" si="6"/>
        <v>45032</v>
      </c>
      <c r="BL10" s="78">
        <f t="shared" si="6"/>
        <v>45039</v>
      </c>
      <c r="BM10" s="71">
        <f t="shared" si="6"/>
        <v>45046</v>
      </c>
      <c r="BN10" s="78">
        <f t="shared" si="6"/>
        <v>45053</v>
      </c>
      <c r="BO10" s="71">
        <f t="shared" si="6"/>
        <v>45060</v>
      </c>
      <c r="BP10" s="78">
        <f t="shared" si="6"/>
        <v>45067</v>
      </c>
      <c r="BQ10" s="71">
        <f t="shared" si="6"/>
        <v>45074</v>
      </c>
      <c r="BR10" s="78">
        <f t="shared" si="6"/>
        <v>45081</v>
      </c>
      <c r="BS10" s="71">
        <f t="shared" si="6"/>
        <v>45088</v>
      </c>
      <c r="BT10" s="78">
        <f t="shared" si="6"/>
        <v>45095</v>
      </c>
      <c r="BU10" s="71">
        <f t="shared" si="6"/>
        <v>45102</v>
      </c>
      <c r="BV10" s="78">
        <f t="shared" si="6"/>
        <v>45109</v>
      </c>
      <c r="BW10" s="71">
        <f t="shared" si="6"/>
        <v>45116</v>
      </c>
      <c r="BX10" s="78">
        <f t="shared" si="6"/>
        <v>45123</v>
      </c>
      <c r="BY10" s="71">
        <f t="shared" si="6"/>
        <v>45130</v>
      </c>
      <c r="BZ10" s="78">
        <f t="shared" si="6"/>
        <v>45137</v>
      </c>
      <c r="CA10" s="71">
        <f t="shared" ref="CA10:CU10" si="7">BZ10+7</f>
        <v>45144</v>
      </c>
      <c r="CB10" s="78">
        <f t="shared" si="7"/>
        <v>45151</v>
      </c>
      <c r="CC10" s="71">
        <f t="shared" si="7"/>
        <v>45158</v>
      </c>
      <c r="CD10" s="78">
        <f t="shared" si="7"/>
        <v>45165</v>
      </c>
      <c r="CE10" s="71">
        <f t="shared" si="7"/>
        <v>45172</v>
      </c>
      <c r="CF10" s="78">
        <f t="shared" si="7"/>
        <v>45179</v>
      </c>
      <c r="CG10" s="71">
        <f t="shared" si="7"/>
        <v>45186</v>
      </c>
      <c r="CH10" s="78">
        <f t="shared" si="7"/>
        <v>45193</v>
      </c>
      <c r="CI10" s="71">
        <f t="shared" si="7"/>
        <v>45200</v>
      </c>
      <c r="CJ10" s="78">
        <f t="shared" si="7"/>
        <v>45207</v>
      </c>
      <c r="CK10" s="71">
        <f t="shared" si="7"/>
        <v>45214</v>
      </c>
      <c r="CL10" s="78">
        <f t="shared" si="7"/>
        <v>45221</v>
      </c>
      <c r="CM10" s="71">
        <f t="shared" si="7"/>
        <v>45228</v>
      </c>
      <c r="CN10" s="78">
        <f t="shared" si="7"/>
        <v>45235</v>
      </c>
      <c r="CO10" s="71">
        <f t="shared" si="7"/>
        <v>45242</v>
      </c>
      <c r="CP10" s="78">
        <f t="shared" si="7"/>
        <v>45249</v>
      </c>
      <c r="CQ10" s="71">
        <f t="shared" si="7"/>
        <v>45256</v>
      </c>
      <c r="CR10" s="78">
        <f t="shared" si="7"/>
        <v>45263</v>
      </c>
      <c r="CS10" s="71">
        <f t="shared" si="7"/>
        <v>45270</v>
      </c>
      <c r="CT10" s="78">
        <f t="shared" si="7"/>
        <v>45277</v>
      </c>
      <c r="CU10" s="71">
        <f t="shared" si="7"/>
        <v>45284</v>
      </c>
      <c r="CV10" s="65"/>
    </row>
    <row r="11" spans="1:100" ht="36.950000000000003" customHeight="1" x14ac:dyDescent="0.2">
      <c r="A11" s="28"/>
      <c r="B11" s="95" t="s">
        <v>63</v>
      </c>
      <c r="C11" s="79" t="s">
        <v>2</v>
      </c>
      <c r="D11" s="79" t="s">
        <v>16</v>
      </c>
      <c r="E11" s="79" t="s">
        <v>3</v>
      </c>
      <c r="F11" s="80" t="s">
        <v>161</v>
      </c>
      <c r="G11" s="80" t="s">
        <v>158</v>
      </c>
      <c r="H11" s="80" t="s">
        <v>156</v>
      </c>
      <c r="I11" s="80" t="s">
        <v>55</v>
      </c>
      <c r="J11" s="80" t="s">
        <v>159</v>
      </c>
      <c r="K11" s="80" t="s">
        <v>157</v>
      </c>
      <c r="L11" s="186" t="s">
        <v>162</v>
      </c>
      <c r="M11" s="101" t="s">
        <v>69</v>
      </c>
      <c r="N11" s="74" t="s">
        <v>70</v>
      </c>
      <c r="O11" s="74" t="s">
        <v>71</v>
      </c>
      <c r="P11" s="74" t="s">
        <v>72</v>
      </c>
      <c r="Q11" s="74" t="s">
        <v>73</v>
      </c>
      <c r="R11" s="74" t="s">
        <v>74</v>
      </c>
      <c r="S11" s="74" t="s">
        <v>75</v>
      </c>
      <c r="T11" s="74" t="s">
        <v>87</v>
      </c>
      <c r="U11" s="74" t="s">
        <v>88</v>
      </c>
      <c r="V11" s="74" t="s">
        <v>89</v>
      </c>
      <c r="W11" s="74" t="s">
        <v>90</v>
      </c>
      <c r="X11" s="74" t="s">
        <v>91</v>
      </c>
      <c r="Y11" s="74" t="s">
        <v>92</v>
      </c>
      <c r="Z11" s="74" t="s">
        <v>93</v>
      </c>
      <c r="AA11" s="74" t="s">
        <v>94</v>
      </c>
      <c r="AB11" s="74" t="s">
        <v>95</v>
      </c>
      <c r="AC11" s="74" t="s">
        <v>96</v>
      </c>
      <c r="AD11" s="74" t="s">
        <v>97</v>
      </c>
      <c r="AE11" s="74" t="s">
        <v>98</v>
      </c>
      <c r="AF11" s="74" t="s">
        <v>99</v>
      </c>
      <c r="AG11" s="74" t="s">
        <v>100</v>
      </c>
      <c r="AH11" s="74" t="s">
        <v>76</v>
      </c>
      <c r="AI11" s="74" t="s">
        <v>77</v>
      </c>
      <c r="AJ11" s="74" t="s">
        <v>78</v>
      </c>
      <c r="AK11" s="74" t="s">
        <v>79</v>
      </c>
      <c r="AL11" s="74" t="s">
        <v>80</v>
      </c>
      <c r="AM11" s="74" t="s">
        <v>81</v>
      </c>
      <c r="AN11" s="74" t="s">
        <v>82</v>
      </c>
      <c r="AO11" s="74" t="s">
        <v>83</v>
      </c>
      <c r="AP11" s="74" t="s">
        <v>84</v>
      </c>
      <c r="AQ11" s="74" t="s">
        <v>85</v>
      </c>
      <c r="AR11" s="74" t="s">
        <v>86</v>
      </c>
      <c r="AS11" s="74" t="s">
        <v>101</v>
      </c>
      <c r="AT11" s="74" t="s">
        <v>102</v>
      </c>
      <c r="AU11" s="74" t="s">
        <v>103</v>
      </c>
      <c r="AV11" s="74" t="s">
        <v>104</v>
      </c>
      <c r="AW11" s="74" t="s">
        <v>105</v>
      </c>
      <c r="AX11" s="74" t="s">
        <v>106</v>
      </c>
      <c r="AY11" s="74" t="s">
        <v>107</v>
      </c>
      <c r="AZ11" s="74" t="s">
        <v>108</v>
      </c>
      <c r="BA11" s="74" t="s">
        <v>109</v>
      </c>
      <c r="BB11" s="74" t="s">
        <v>110</v>
      </c>
      <c r="BC11" s="74" t="s">
        <v>111</v>
      </c>
      <c r="BD11" s="74" t="s">
        <v>112</v>
      </c>
      <c r="BE11" s="74" t="s">
        <v>113</v>
      </c>
      <c r="BF11" s="74" t="s">
        <v>114</v>
      </c>
      <c r="BG11" s="74" t="s">
        <v>115</v>
      </c>
      <c r="BH11" s="74" t="s">
        <v>116</v>
      </c>
      <c r="BI11" s="74" t="s">
        <v>117</v>
      </c>
      <c r="BJ11" s="74" t="s">
        <v>118</v>
      </c>
      <c r="BK11" s="74" t="s">
        <v>119</v>
      </c>
      <c r="BL11" s="74" t="s">
        <v>120</v>
      </c>
      <c r="BM11" s="74" t="s">
        <v>121</v>
      </c>
      <c r="BN11" s="74" t="s">
        <v>122</v>
      </c>
      <c r="BO11" s="74" t="s">
        <v>123</v>
      </c>
      <c r="BP11" s="74" t="s">
        <v>124</v>
      </c>
      <c r="BQ11" s="74" t="s">
        <v>125</v>
      </c>
      <c r="BR11" s="74" t="s">
        <v>126</v>
      </c>
      <c r="BS11" s="74" t="s">
        <v>127</v>
      </c>
      <c r="BT11" s="74" t="s">
        <v>128</v>
      </c>
      <c r="BU11" s="74" t="s">
        <v>129</v>
      </c>
      <c r="BV11" s="74" t="s">
        <v>130</v>
      </c>
      <c r="BW11" s="74" t="s">
        <v>131</v>
      </c>
      <c r="BX11" s="74" t="s">
        <v>132</v>
      </c>
      <c r="BY11" s="74" t="s">
        <v>133</v>
      </c>
      <c r="BZ11" s="74" t="s">
        <v>134</v>
      </c>
      <c r="CA11" s="74" t="s">
        <v>135</v>
      </c>
      <c r="CB11" s="74" t="s">
        <v>136</v>
      </c>
      <c r="CC11" s="74" t="s">
        <v>137</v>
      </c>
      <c r="CD11" s="74" t="s">
        <v>138</v>
      </c>
      <c r="CE11" s="74" t="s">
        <v>139</v>
      </c>
      <c r="CF11" s="74" t="s">
        <v>140</v>
      </c>
      <c r="CG11" s="74" t="s">
        <v>141</v>
      </c>
      <c r="CH11" s="74" t="s">
        <v>142</v>
      </c>
      <c r="CI11" s="74" t="s">
        <v>143</v>
      </c>
      <c r="CJ11" s="74" t="s">
        <v>144</v>
      </c>
      <c r="CK11" s="74" t="s">
        <v>145</v>
      </c>
      <c r="CL11" s="74" t="s">
        <v>146</v>
      </c>
      <c r="CM11" s="74" t="s">
        <v>147</v>
      </c>
      <c r="CN11" s="74" t="s">
        <v>148</v>
      </c>
      <c r="CO11" s="74" t="s">
        <v>149</v>
      </c>
      <c r="CP11" s="74" t="s">
        <v>150</v>
      </c>
      <c r="CQ11" s="74" t="s">
        <v>151</v>
      </c>
      <c r="CR11" s="74" t="s">
        <v>152</v>
      </c>
      <c r="CS11" s="74" t="s">
        <v>153</v>
      </c>
      <c r="CT11" s="74" t="s">
        <v>154</v>
      </c>
      <c r="CU11" s="75" t="s">
        <v>155</v>
      </c>
      <c r="CV11" s="51"/>
    </row>
    <row r="12" spans="1:100" ht="30" customHeight="1" x14ac:dyDescent="0.25">
      <c r="A12" s="28"/>
      <c r="B12" s="112" t="s">
        <v>17</v>
      </c>
      <c r="C12" s="49"/>
      <c r="D12" s="37"/>
      <c r="E12" s="41"/>
      <c r="F12" s="108"/>
      <c r="G12" s="83">
        <f>YEAR(Tableau3[[#This Row],[Début]])</f>
        <v>1900</v>
      </c>
      <c r="H12" s="83">
        <f>WEEKNUM($F12)</f>
        <v>0</v>
      </c>
      <c r="I12" s="83"/>
      <c r="J12" s="83">
        <f>YEAR(Tableau3[[#This Row],[Fin]])</f>
        <v>1900</v>
      </c>
      <c r="K12" s="83">
        <f>WEEKNUM($L12)</f>
        <v>0</v>
      </c>
      <c r="L12" s="185">
        <f>IF(F12= "", 0,F12+I12)</f>
        <v>0</v>
      </c>
      <c r="M12" s="102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73"/>
    </row>
    <row r="13" spans="1:100" ht="30" customHeight="1" x14ac:dyDescent="0.25">
      <c r="A13" s="28"/>
      <c r="B13" s="94" t="s">
        <v>18</v>
      </c>
      <c r="C13" s="30"/>
      <c r="D13" s="31" t="s">
        <v>28</v>
      </c>
      <c r="E13" s="32">
        <v>1</v>
      </c>
      <c r="F13" s="92">
        <v>44684</v>
      </c>
      <c r="G13" s="34">
        <f>YEAR(Tableau3[[#This Row],[Début]])</f>
        <v>2022</v>
      </c>
      <c r="H13" s="83">
        <f t="shared" ref="H13:H22" si="8">WEEKNUM($F13)</f>
        <v>19</v>
      </c>
      <c r="I13" s="34">
        <v>5</v>
      </c>
      <c r="J13" s="34">
        <f t="shared" ref="J13:J22" si="9">YEAR(L13)</f>
        <v>2022</v>
      </c>
      <c r="K13" s="83">
        <f t="shared" ref="K13:K22" si="10">WEEKNUM($L13)</f>
        <v>20</v>
      </c>
      <c r="L13" s="185">
        <f t="shared" ref="L13:L21" si="11">IF(F13= "", 0,F13+I13)</f>
        <v>44689</v>
      </c>
      <c r="M13" s="103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2"/>
    </row>
    <row r="14" spans="1:100" ht="30" customHeight="1" x14ac:dyDescent="0.25">
      <c r="A14" s="28"/>
      <c r="B14" s="94" t="s">
        <v>19</v>
      </c>
      <c r="C14" s="30"/>
      <c r="D14" s="31" t="s">
        <v>28</v>
      </c>
      <c r="E14" s="36">
        <v>1</v>
      </c>
      <c r="F14" s="92">
        <v>44691</v>
      </c>
      <c r="G14" s="34">
        <f>YEAR(Tableau3[[#This Row],[Début]])</f>
        <v>2022</v>
      </c>
      <c r="H14" s="83">
        <f t="shared" si="8"/>
        <v>20</v>
      </c>
      <c r="I14" s="34">
        <v>3</v>
      </c>
      <c r="J14" s="34">
        <f t="shared" si="9"/>
        <v>2022</v>
      </c>
      <c r="K14" s="83">
        <f t="shared" si="10"/>
        <v>20</v>
      </c>
      <c r="L14" s="185">
        <f t="shared" si="11"/>
        <v>44694</v>
      </c>
      <c r="M14" s="102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73"/>
    </row>
    <row r="15" spans="1:100" ht="30" customHeight="1" x14ac:dyDescent="0.25">
      <c r="A15" s="244"/>
      <c r="B15" s="94" t="s">
        <v>20</v>
      </c>
      <c r="C15" s="30"/>
      <c r="D15" s="31" t="s">
        <v>28</v>
      </c>
      <c r="E15" s="36">
        <v>1</v>
      </c>
      <c r="F15" s="92">
        <v>44694</v>
      </c>
      <c r="G15" s="34">
        <f>YEAR(Tableau3[[#This Row],[Début]])</f>
        <v>2022</v>
      </c>
      <c r="H15" s="83">
        <f t="shared" si="8"/>
        <v>20</v>
      </c>
      <c r="I15" s="34">
        <v>2</v>
      </c>
      <c r="J15" s="34">
        <f t="shared" si="9"/>
        <v>2022</v>
      </c>
      <c r="K15" s="83">
        <f t="shared" si="10"/>
        <v>21</v>
      </c>
      <c r="L15" s="185">
        <f t="shared" si="11"/>
        <v>44696</v>
      </c>
      <c r="M15" s="102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73"/>
      <c r="CV15" s="91"/>
    </row>
    <row r="16" spans="1:100" ht="30" customHeight="1" x14ac:dyDescent="0.25">
      <c r="A16" s="244"/>
      <c r="B16" s="94" t="s">
        <v>21</v>
      </c>
      <c r="C16" s="30"/>
      <c r="D16" s="31" t="s">
        <v>28</v>
      </c>
      <c r="E16" s="36">
        <v>1</v>
      </c>
      <c r="F16" s="92">
        <v>44695</v>
      </c>
      <c r="G16" s="34">
        <f>YEAR(Tableau3[[#This Row],[Début]])</f>
        <v>2022</v>
      </c>
      <c r="H16" s="83">
        <f t="shared" si="8"/>
        <v>20</v>
      </c>
      <c r="I16" s="34">
        <v>5</v>
      </c>
      <c r="J16" s="34">
        <f t="shared" si="9"/>
        <v>2022</v>
      </c>
      <c r="K16" s="83">
        <f t="shared" si="10"/>
        <v>21</v>
      </c>
      <c r="L16" s="185">
        <f t="shared" si="11"/>
        <v>44700</v>
      </c>
      <c r="M16" s="10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73"/>
      <c r="CV16" s="91"/>
    </row>
    <row r="17" spans="1:101" ht="30" customHeight="1" x14ac:dyDescent="0.25">
      <c r="A17" s="244"/>
      <c r="B17" s="114" t="s">
        <v>22</v>
      </c>
      <c r="C17" s="18"/>
      <c r="D17" s="35" t="s">
        <v>28</v>
      </c>
      <c r="E17" s="42">
        <v>0.7</v>
      </c>
      <c r="F17" s="93">
        <v>44698</v>
      </c>
      <c r="G17" s="87">
        <f>YEAR(Tableau3[[#This Row],[Début]])</f>
        <v>2022</v>
      </c>
      <c r="H17" s="83">
        <f t="shared" si="8"/>
        <v>21</v>
      </c>
      <c r="I17" s="87">
        <v>2</v>
      </c>
      <c r="J17" s="87">
        <f t="shared" si="9"/>
        <v>2022</v>
      </c>
      <c r="K17" s="83">
        <f t="shared" si="10"/>
        <v>21</v>
      </c>
      <c r="L17" s="185">
        <f t="shared" si="11"/>
        <v>44700</v>
      </c>
      <c r="M17" s="103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2"/>
    </row>
    <row r="18" spans="1:101" ht="30" customHeight="1" x14ac:dyDescent="0.25">
      <c r="A18" s="244"/>
      <c r="B18" s="94" t="s">
        <v>23</v>
      </c>
      <c r="C18" s="30"/>
      <c r="D18" s="31" t="s">
        <v>28</v>
      </c>
      <c r="E18" s="32">
        <v>0.9</v>
      </c>
      <c r="F18" s="92">
        <v>44699</v>
      </c>
      <c r="G18" s="34">
        <f>YEAR(Tableau3[[#This Row],[Début]])</f>
        <v>2022</v>
      </c>
      <c r="H18" s="83">
        <f t="shared" si="8"/>
        <v>21</v>
      </c>
      <c r="I18" s="34">
        <v>17</v>
      </c>
      <c r="J18" s="34">
        <f t="shared" si="9"/>
        <v>2022</v>
      </c>
      <c r="K18" s="83">
        <f t="shared" si="10"/>
        <v>23</v>
      </c>
      <c r="L18" s="185">
        <f t="shared" si="11"/>
        <v>44716</v>
      </c>
      <c r="M18" s="10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73"/>
    </row>
    <row r="19" spans="1:101" ht="30" customHeight="1" x14ac:dyDescent="0.25">
      <c r="A19" s="244"/>
      <c r="B19" s="94" t="s">
        <v>24</v>
      </c>
      <c r="C19" s="30"/>
      <c r="D19" s="31" t="s">
        <v>29</v>
      </c>
      <c r="E19" s="32">
        <v>0.95</v>
      </c>
      <c r="F19" s="92">
        <v>44719</v>
      </c>
      <c r="G19" s="34">
        <f>YEAR(Tableau3[[#This Row],[Début]])</f>
        <v>2022</v>
      </c>
      <c r="H19" s="83">
        <f t="shared" si="8"/>
        <v>24</v>
      </c>
      <c r="I19" s="34">
        <v>23</v>
      </c>
      <c r="J19" s="34">
        <f t="shared" si="9"/>
        <v>2022</v>
      </c>
      <c r="K19" s="83">
        <f t="shared" si="10"/>
        <v>27</v>
      </c>
      <c r="L19" s="185">
        <f t="shared" si="11"/>
        <v>44742</v>
      </c>
      <c r="M19" s="102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73"/>
    </row>
    <row r="20" spans="1:101" ht="30" customHeight="1" x14ac:dyDescent="0.25">
      <c r="A20" s="244"/>
      <c r="B20" s="114" t="s">
        <v>25</v>
      </c>
      <c r="C20" s="18"/>
      <c r="D20" s="35"/>
      <c r="E20" s="42"/>
      <c r="F20" s="93"/>
      <c r="G20" s="87">
        <f>YEAR(Tableau3[[#This Row],[Début]])</f>
        <v>1900</v>
      </c>
      <c r="H20" s="83">
        <f t="shared" si="8"/>
        <v>0</v>
      </c>
      <c r="I20" s="87"/>
      <c r="J20" s="87">
        <f t="shared" si="9"/>
        <v>1900</v>
      </c>
      <c r="K20" s="83">
        <f t="shared" si="10"/>
        <v>0</v>
      </c>
      <c r="L20" s="185">
        <f t="shared" si="11"/>
        <v>0</v>
      </c>
      <c r="M20" s="104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9"/>
      <c r="CV20" s="91"/>
    </row>
    <row r="21" spans="1:101" ht="30" customHeight="1" x14ac:dyDescent="0.25">
      <c r="A21" s="244"/>
      <c r="B21" s="94" t="s">
        <v>26</v>
      </c>
      <c r="C21" s="30"/>
      <c r="D21" s="31" t="s">
        <v>29</v>
      </c>
      <c r="E21" s="36">
        <v>0.7</v>
      </c>
      <c r="F21" s="92">
        <v>44719</v>
      </c>
      <c r="G21" s="34">
        <f>YEAR(Tableau3[[#This Row],[Début]])</f>
        <v>2022</v>
      </c>
      <c r="H21" s="83">
        <f t="shared" si="8"/>
        <v>24</v>
      </c>
      <c r="I21" s="34">
        <v>23</v>
      </c>
      <c r="J21" s="34">
        <f t="shared" si="9"/>
        <v>2022</v>
      </c>
      <c r="K21" s="83">
        <f t="shared" si="10"/>
        <v>27</v>
      </c>
      <c r="L21" s="185">
        <f t="shared" si="11"/>
        <v>44742</v>
      </c>
      <c r="M21" s="105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5"/>
      <c r="CV21" s="25"/>
      <c r="CW21" s="25"/>
    </row>
    <row r="22" spans="1:101" ht="30" customHeight="1" x14ac:dyDescent="0.25">
      <c r="A22" s="28"/>
      <c r="B22" s="94" t="s">
        <v>27</v>
      </c>
      <c r="C22" s="38"/>
      <c r="D22" s="31" t="s">
        <v>28</v>
      </c>
      <c r="E22" s="36">
        <v>0.3</v>
      </c>
      <c r="F22" s="92">
        <v>44719</v>
      </c>
      <c r="G22" s="34">
        <f>YEAR(Tableau3[[#This Row],[Début]])</f>
        <v>2022</v>
      </c>
      <c r="H22" s="83">
        <f t="shared" si="8"/>
        <v>24</v>
      </c>
      <c r="I22" s="34"/>
      <c r="J22" s="34">
        <f t="shared" si="9"/>
        <v>2022</v>
      </c>
      <c r="K22" s="83">
        <f t="shared" si="10"/>
        <v>27</v>
      </c>
      <c r="L22" s="185">
        <v>44742</v>
      </c>
      <c r="M22" s="105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5"/>
      <c r="CV22" s="25"/>
      <c r="CW22" s="25"/>
    </row>
    <row r="23" spans="1:101" ht="24.95" customHeight="1" x14ac:dyDescent="0.25">
      <c r="A23" s="28"/>
      <c r="B23" s="94" t="s">
        <v>171</v>
      </c>
      <c r="C23" s="30"/>
      <c r="D23" s="31"/>
      <c r="E23" s="117">
        <f>SUBTOTAL(101,Tableau3[%
Avancement])</f>
        <v>0.83888888888888902</v>
      </c>
      <c r="F23" s="31"/>
      <c r="G23" s="31"/>
      <c r="H23" s="31"/>
      <c r="I23" s="31"/>
      <c r="J23" s="31"/>
      <c r="K23" s="31"/>
      <c r="L23" s="187"/>
      <c r="M23" s="175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9"/>
      <c r="CV23" s="25"/>
      <c r="CW23" s="25"/>
    </row>
    <row r="24" spans="1:101" ht="24.95" customHeight="1" x14ac:dyDescent="0.25">
      <c r="A24" s="28"/>
      <c r="B24" s="167"/>
      <c r="C24" s="38"/>
      <c r="D24" s="31"/>
      <c r="E24" s="36"/>
      <c r="F24" s="92"/>
      <c r="G24" s="34"/>
      <c r="H24" s="34"/>
      <c r="I24" s="34"/>
      <c r="J24" s="34"/>
      <c r="K24" s="34"/>
      <c r="L24" s="185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25"/>
      <c r="CW24" s="25"/>
    </row>
    <row r="25" spans="1:101" ht="24.95" customHeight="1" x14ac:dyDescent="0.25">
      <c r="A25" s="28"/>
      <c r="B25" s="167"/>
      <c r="C25" s="38"/>
      <c r="D25" s="31"/>
      <c r="E25" s="36"/>
      <c r="F25" s="92"/>
      <c r="G25" s="34"/>
      <c r="H25" s="34"/>
      <c r="I25" s="34"/>
      <c r="J25" s="34"/>
      <c r="K25" s="34"/>
      <c r="L25" s="185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25"/>
      <c r="CW25" s="25"/>
    </row>
    <row r="26" spans="1:101" ht="24.95" customHeight="1" x14ac:dyDescent="0.25">
      <c r="A26" s="28"/>
      <c r="B26" s="167"/>
      <c r="C26" s="38"/>
      <c r="D26" s="31"/>
      <c r="E26" s="36"/>
      <c r="F26" s="92"/>
      <c r="G26" s="34"/>
      <c r="H26" s="34"/>
      <c r="I26" s="34"/>
      <c r="J26" s="34"/>
      <c r="K26" s="34"/>
      <c r="L26" s="185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25"/>
      <c r="CW26" s="25"/>
    </row>
    <row r="27" spans="1:101" ht="24.95" customHeight="1" x14ac:dyDescent="0.25">
      <c r="A27" s="28"/>
      <c r="B27" s="167"/>
      <c r="C27" s="38"/>
      <c r="D27" s="31"/>
      <c r="E27" s="36"/>
      <c r="F27" s="92"/>
      <c r="G27" s="34"/>
      <c r="H27" s="34"/>
      <c r="I27" s="34"/>
      <c r="J27" s="34"/>
      <c r="K27" s="34"/>
      <c r="L27" s="185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25"/>
      <c r="CW27" s="25"/>
    </row>
    <row r="28" spans="1:101" ht="24.95" customHeight="1" x14ac:dyDescent="0.25">
      <c r="A28" s="28"/>
      <c r="B28" s="168"/>
      <c r="C28" s="57"/>
      <c r="D28" s="57"/>
      <c r="E28" s="57"/>
      <c r="F28" s="109"/>
      <c r="G28" s="57"/>
      <c r="H28" s="57"/>
      <c r="I28" s="57"/>
      <c r="J28" s="57"/>
      <c r="K28" s="57"/>
      <c r="L28" s="188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25"/>
      <c r="CW28" s="25"/>
    </row>
    <row r="29" spans="1:101" ht="24.95" customHeight="1" x14ac:dyDescent="0.25">
      <c r="A29" s="28"/>
      <c r="B29" s="169" t="s">
        <v>163</v>
      </c>
      <c r="C29" s="96"/>
      <c r="D29" s="96"/>
      <c r="E29" s="96"/>
      <c r="F29" s="96"/>
      <c r="G29" s="96"/>
      <c r="H29" s="96"/>
      <c r="I29" s="96"/>
      <c r="J29" s="96"/>
      <c r="K29" s="96"/>
      <c r="L29" s="1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25"/>
      <c r="CW29" s="25"/>
    </row>
    <row r="30" spans="1:101" ht="24.95" customHeight="1" x14ac:dyDescent="0.25">
      <c r="A30" s="28"/>
      <c r="B30" s="170" t="s">
        <v>177</v>
      </c>
      <c r="C30" s="57"/>
      <c r="D30" s="57"/>
      <c r="E30" s="57"/>
      <c r="F30" s="57"/>
      <c r="G30" s="57"/>
      <c r="H30" s="57"/>
      <c r="I30" s="57"/>
      <c r="J30" s="57"/>
      <c r="K30" s="57"/>
      <c r="L30" s="190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25"/>
      <c r="CW30" s="25"/>
    </row>
    <row r="31" spans="1:101" ht="24.95" customHeight="1" x14ac:dyDescent="0.25">
      <c r="B31" s="166"/>
      <c r="C31" s="25"/>
      <c r="D31" s="25"/>
      <c r="E31" s="25"/>
      <c r="F31" s="25"/>
      <c r="G31" s="25"/>
      <c r="H31" s="25"/>
      <c r="I31" s="25"/>
      <c r="J31" s="25"/>
      <c r="K31" s="25"/>
      <c r="L31" s="166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25"/>
      <c r="CW31" s="25"/>
    </row>
    <row r="32" spans="1:101" ht="24.95" customHeight="1" x14ac:dyDescent="0.25">
      <c r="B32" s="166"/>
      <c r="C32" s="25"/>
      <c r="D32" s="25"/>
      <c r="E32" s="25"/>
      <c r="F32" s="25"/>
      <c r="G32" s="25"/>
      <c r="H32" s="25"/>
      <c r="I32" s="25"/>
      <c r="J32" s="25"/>
      <c r="K32" s="25"/>
      <c r="L32" s="166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3"/>
      <c r="CV32" s="25"/>
      <c r="CW32" s="25"/>
    </row>
    <row r="33" spans="2:99" ht="24.95" customHeight="1" x14ac:dyDescent="0.25">
      <c r="B33" s="166"/>
      <c r="C33" s="25"/>
      <c r="D33" s="25"/>
      <c r="E33" s="25"/>
      <c r="F33" s="25"/>
      <c r="G33" s="25"/>
      <c r="H33" s="25"/>
      <c r="I33" s="25"/>
      <c r="J33" s="25"/>
      <c r="K33" s="25"/>
      <c r="L33" s="166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3"/>
    </row>
    <row r="34" spans="2:99" ht="24.95" customHeight="1" x14ac:dyDescent="0.25"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</row>
    <row r="35" spans="2:99" ht="24.95" customHeight="1" x14ac:dyDescent="0.25"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</row>
    <row r="36" spans="2:99" ht="24.95" customHeight="1" x14ac:dyDescent="0.25"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</row>
    <row r="37" spans="2:99" ht="24.95" customHeight="1" x14ac:dyDescent="0.25"/>
    <row r="38" spans="2:99" ht="24.95" customHeight="1" x14ac:dyDescent="0.25"/>
    <row r="39" spans="2:99" ht="24.95" customHeight="1" x14ac:dyDescent="0.25"/>
    <row r="40" spans="2:99" ht="24.95" customHeight="1" x14ac:dyDescent="0.25"/>
    <row r="41" spans="2:99" ht="24.95" customHeight="1" x14ac:dyDescent="0.25"/>
    <row r="42" spans="2:99" ht="24.95" customHeight="1" x14ac:dyDescent="0.25"/>
    <row r="43" spans="2:99" ht="24.95" customHeight="1" x14ac:dyDescent="0.25"/>
    <row r="44" spans="2:99" ht="24.95" customHeight="1" x14ac:dyDescent="0.25"/>
    <row r="45" spans="2:99" ht="24.95" customHeight="1" x14ac:dyDescent="0.25"/>
    <row r="46" spans="2:99" ht="24.95" customHeight="1" x14ac:dyDescent="0.25"/>
    <row r="47" spans="2:99" ht="24.95" customHeight="1" x14ac:dyDescent="0.25"/>
    <row r="48" spans="2:9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</sheetData>
  <mergeCells count="6">
    <mergeCell ref="M6:CU6"/>
    <mergeCell ref="A15:A21"/>
    <mergeCell ref="B1:L1"/>
    <mergeCell ref="C4:E4"/>
    <mergeCell ref="C6:D6"/>
    <mergeCell ref="A2:A8"/>
  </mergeCells>
  <phoneticPr fontId="30" type="noConversion"/>
  <conditionalFormatting sqref="M12:CU22 M24:CU27">
    <cfRule type="expression" dxfId="1007" priority="1">
      <formula>AND($G12=M$7,M$9&gt;=$H12,M$9&lt;=$K12)</formula>
    </cfRule>
    <cfRule type="expression" dxfId="1006" priority="3">
      <formula>AND($J12=M$7,M$9&gt;=$H12,M$9&lt;=$K12)</formula>
    </cfRule>
  </conditionalFormatting>
  <conditionalFormatting sqref="L9:L22 L24:L1048576 L1:L6">
    <cfRule type="cellIs" dxfId="1005" priority="2" operator="equal">
      <formula>0</formula>
    </cfRule>
  </conditionalFormatting>
  <dataValidations count="1">
    <dataValidation type="list" allowBlank="1" showInputMessage="1" showErrorMessage="1" sqref="D12:D22 D24:D27" xr:uid="{46B333E3-CD95-4943-8F40-E4AC8440DD2E}">
      <formula1>"Oui,Non"</formula1>
    </dataValidation>
  </dataValidations>
  <pageMargins left="0.25" right="0.25" top="0.3888888888888889" bottom="0.3611111111111111" header="0.3" footer="0.3"/>
  <pageSetup paperSize="5" orientation="landscape" r:id="rId1"/>
  <ignoredErrors>
    <ignoredError sqref="A1" numberStoredAsText="1"/>
    <ignoredError sqref="J20" evalError="1"/>
  </ignoredErrors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E4ED-3134-9E45-91C7-306E8BCDB9A2}">
  <sheetPr>
    <tabColor rgb="FFA4A1AB"/>
  </sheetPr>
  <dimension ref="A1:CW608"/>
  <sheetViews>
    <sheetView zoomScale="90" zoomScaleNormal="90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 activeCell="N28" sqref="N28:O28"/>
    </sheetView>
  </sheetViews>
  <sheetFormatPr baseColWidth="10" defaultColWidth="10.875" defaultRowHeight="15.95" customHeight="1" x14ac:dyDescent="0.25"/>
  <cols>
    <col min="1" max="1" width="7.5" style="166" customWidth="1"/>
    <col min="2" max="2" width="50" style="4" customWidth="1"/>
    <col min="3" max="3" width="26.125" style="4" customWidth="1"/>
    <col min="4" max="4" width="10.625" style="4" customWidth="1"/>
    <col min="5" max="5" width="11" style="4" customWidth="1"/>
    <col min="6" max="6" width="10.875" style="4" customWidth="1"/>
    <col min="7" max="8" width="10.875" style="4" hidden="1" customWidth="1"/>
    <col min="9" max="9" width="7.5" style="4" customWidth="1"/>
    <col min="10" max="11" width="9.125" style="4" hidden="1" customWidth="1"/>
    <col min="12" max="12" width="10.875" style="26" customWidth="1"/>
    <col min="13" max="13" width="3.625" style="62" customWidth="1"/>
    <col min="14" max="99" width="3.625" style="64" customWidth="1"/>
    <col min="100" max="16384" width="10.875" style="4"/>
  </cols>
  <sheetData>
    <row r="1" spans="1:100" ht="39.950000000000003" customHeight="1" x14ac:dyDescent="0.25">
      <c r="A1" s="162" t="s">
        <v>5</v>
      </c>
      <c r="B1" s="253" t="s">
        <v>4</v>
      </c>
      <c r="C1" s="253"/>
      <c r="D1" s="253"/>
      <c r="E1" s="253"/>
      <c r="F1" s="253"/>
      <c r="G1" s="253"/>
      <c r="H1" s="253"/>
      <c r="I1" s="253"/>
      <c r="J1" s="253"/>
      <c r="K1" s="253"/>
      <c r="L1" s="254"/>
      <c r="M1" s="100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</row>
    <row r="2" spans="1:100" ht="9" customHeight="1" x14ac:dyDescent="0.25">
      <c r="A2" s="257" t="s">
        <v>180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93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</row>
    <row r="3" spans="1:100" ht="12" customHeight="1" x14ac:dyDescent="0.25">
      <c r="A3" s="257"/>
      <c r="B3" s="98" t="s">
        <v>58</v>
      </c>
      <c r="C3" s="99" t="s">
        <v>61</v>
      </c>
      <c r="D3" s="99"/>
      <c r="E3" s="39"/>
      <c r="F3" s="39"/>
      <c r="G3" s="39"/>
      <c r="H3" s="39"/>
      <c r="I3" s="39"/>
      <c r="J3" s="39"/>
      <c r="K3" s="39"/>
      <c r="L3" s="40"/>
      <c r="M3" s="193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</row>
    <row r="4" spans="1:100" ht="30" customHeight="1" x14ac:dyDescent="0.2">
      <c r="A4" s="257"/>
      <c r="B4" s="156" t="s">
        <v>59</v>
      </c>
      <c r="C4" s="255">
        <v>44743</v>
      </c>
      <c r="D4" s="255"/>
      <c r="E4" s="255"/>
      <c r="F4" s="39"/>
      <c r="G4" s="39"/>
      <c r="H4" s="39"/>
      <c r="I4" s="39"/>
      <c r="J4" s="39"/>
      <c r="K4" s="39"/>
      <c r="L4" s="40"/>
      <c r="M4" s="193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51"/>
    </row>
    <row r="5" spans="1:100" ht="12" customHeight="1" x14ac:dyDescent="0.25">
      <c r="A5" s="257"/>
      <c r="B5" s="98" t="s">
        <v>60</v>
      </c>
      <c r="C5" s="99" t="s">
        <v>175</v>
      </c>
      <c r="D5" s="39"/>
      <c r="E5" s="39"/>
      <c r="F5" s="39"/>
      <c r="G5" s="39"/>
      <c r="H5" s="39"/>
      <c r="I5" s="39"/>
      <c r="J5" s="39"/>
      <c r="K5" s="39"/>
      <c r="L5" s="40"/>
      <c r="M5" s="193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</row>
    <row r="6" spans="1:100" ht="30" customHeight="1" thickBot="1" x14ac:dyDescent="0.25">
      <c r="A6" s="257"/>
      <c r="B6" s="156" t="s">
        <v>59</v>
      </c>
      <c r="C6" s="256">
        <v>2</v>
      </c>
      <c r="D6" s="256"/>
      <c r="E6" s="39"/>
      <c r="F6" s="39"/>
      <c r="G6" s="39"/>
      <c r="H6" s="39"/>
      <c r="I6" s="39"/>
      <c r="J6" s="39"/>
      <c r="K6" s="39"/>
      <c r="L6" s="40"/>
      <c r="M6" s="250" t="s">
        <v>179</v>
      </c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51"/>
    </row>
    <row r="7" spans="1:100" s="66" customFormat="1" ht="33.950000000000003" customHeight="1" thickTop="1" x14ac:dyDescent="0.2">
      <c r="A7" s="257"/>
      <c r="B7" s="191"/>
      <c r="C7" s="147"/>
      <c r="D7" s="147"/>
      <c r="E7" s="147"/>
      <c r="F7" s="148"/>
      <c r="G7" s="148"/>
      <c r="H7" s="148"/>
      <c r="I7" s="148"/>
      <c r="J7" s="148"/>
      <c r="K7" s="148"/>
      <c r="L7" s="148"/>
      <c r="M7" s="181">
        <f>YEAR(M10)</f>
        <v>2022</v>
      </c>
      <c r="N7" s="76">
        <f t="shared" ref="N7:BY7" si="0">YEAR(N10)</f>
        <v>2022</v>
      </c>
      <c r="O7" s="67">
        <f t="shared" si="0"/>
        <v>2022</v>
      </c>
      <c r="P7" s="76">
        <f t="shared" si="0"/>
        <v>2022</v>
      </c>
      <c r="Q7" s="67">
        <f t="shared" si="0"/>
        <v>2022</v>
      </c>
      <c r="R7" s="76">
        <f t="shared" si="0"/>
        <v>2022</v>
      </c>
      <c r="S7" s="67">
        <f t="shared" si="0"/>
        <v>2022</v>
      </c>
      <c r="T7" s="76">
        <f t="shared" si="0"/>
        <v>2022</v>
      </c>
      <c r="U7" s="67">
        <f t="shared" si="0"/>
        <v>2022</v>
      </c>
      <c r="V7" s="76">
        <f t="shared" si="0"/>
        <v>2022</v>
      </c>
      <c r="W7" s="67">
        <f t="shared" si="0"/>
        <v>2022</v>
      </c>
      <c r="X7" s="76">
        <f t="shared" si="0"/>
        <v>2022</v>
      </c>
      <c r="Y7" s="67">
        <f t="shared" si="0"/>
        <v>2022</v>
      </c>
      <c r="Z7" s="76">
        <f t="shared" si="0"/>
        <v>2022</v>
      </c>
      <c r="AA7" s="67">
        <f t="shared" si="0"/>
        <v>2022</v>
      </c>
      <c r="AB7" s="76">
        <f t="shared" si="0"/>
        <v>2022</v>
      </c>
      <c r="AC7" s="67">
        <f t="shared" si="0"/>
        <v>2022</v>
      </c>
      <c r="AD7" s="76">
        <f t="shared" si="0"/>
        <v>2022</v>
      </c>
      <c r="AE7" s="67">
        <f t="shared" si="0"/>
        <v>2022</v>
      </c>
      <c r="AF7" s="76">
        <f t="shared" si="0"/>
        <v>2022</v>
      </c>
      <c r="AG7" s="67">
        <f t="shared" si="0"/>
        <v>2022</v>
      </c>
      <c r="AH7" s="76">
        <f t="shared" si="0"/>
        <v>2022</v>
      </c>
      <c r="AI7" s="67">
        <f t="shared" si="0"/>
        <v>2022</v>
      </c>
      <c r="AJ7" s="76">
        <f t="shared" si="0"/>
        <v>2022</v>
      </c>
      <c r="AK7" s="67">
        <f t="shared" si="0"/>
        <v>2022</v>
      </c>
      <c r="AL7" s="76">
        <f t="shared" si="0"/>
        <v>2022</v>
      </c>
      <c r="AM7" s="67">
        <f t="shared" si="0"/>
        <v>2022</v>
      </c>
      <c r="AN7" s="76">
        <f t="shared" si="0"/>
        <v>2022</v>
      </c>
      <c r="AO7" s="67">
        <f t="shared" si="0"/>
        <v>2022</v>
      </c>
      <c r="AP7" s="76">
        <f t="shared" si="0"/>
        <v>2022</v>
      </c>
      <c r="AQ7" s="67">
        <f t="shared" si="0"/>
        <v>2022</v>
      </c>
      <c r="AR7" s="76">
        <f t="shared" si="0"/>
        <v>2022</v>
      </c>
      <c r="AS7" s="67">
        <f t="shared" si="0"/>
        <v>2022</v>
      </c>
      <c r="AT7" s="76">
        <f t="shared" si="0"/>
        <v>2022</v>
      </c>
      <c r="AU7" s="67">
        <f t="shared" si="0"/>
        <v>2022</v>
      </c>
      <c r="AV7" s="76">
        <f t="shared" si="0"/>
        <v>2023</v>
      </c>
      <c r="AW7" s="67">
        <f t="shared" si="0"/>
        <v>2023</v>
      </c>
      <c r="AX7" s="76">
        <f t="shared" si="0"/>
        <v>2023</v>
      </c>
      <c r="AY7" s="67">
        <f t="shared" si="0"/>
        <v>2023</v>
      </c>
      <c r="AZ7" s="76">
        <f t="shared" si="0"/>
        <v>2023</v>
      </c>
      <c r="BA7" s="67">
        <f t="shared" si="0"/>
        <v>2023</v>
      </c>
      <c r="BB7" s="76">
        <f t="shared" si="0"/>
        <v>2023</v>
      </c>
      <c r="BC7" s="67">
        <f t="shared" si="0"/>
        <v>2023</v>
      </c>
      <c r="BD7" s="76">
        <f t="shared" si="0"/>
        <v>2023</v>
      </c>
      <c r="BE7" s="67">
        <f t="shared" si="0"/>
        <v>2023</v>
      </c>
      <c r="BF7" s="76">
        <f t="shared" si="0"/>
        <v>2023</v>
      </c>
      <c r="BG7" s="67">
        <f t="shared" si="0"/>
        <v>2023</v>
      </c>
      <c r="BH7" s="76">
        <f t="shared" si="0"/>
        <v>2023</v>
      </c>
      <c r="BI7" s="67">
        <f t="shared" si="0"/>
        <v>2023</v>
      </c>
      <c r="BJ7" s="76">
        <f t="shared" si="0"/>
        <v>2023</v>
      </c>
      <c r="BK7" s="67">
        <f t="shared" si="0"/>
        <v>2023</v>
      </c>
      <c r="BL7" s="76">
        <f t="shared" si="0"/>
        <v>2023</v>
      </c>
      <c r="BM7" s="67">
        <f t="shared" si="0"/>
        <v>2023</v>
      </c>
      <c r="BN7" s="76">
        <f t="shared" si="0"/>
        <v>2023</v>
      </c>
      <c r="BO7" s="67">
        <f t="shared" si="0"/>
        <v>2023</v>
      </c>
      <c r="BP7" s="76">
        <f t="shared" si="0"/>
        <v>2023</v>
      </c>
      <c r="BQ7" s="67">
        <f t="shared" si="0"/>
        <v>2023</v>
      </c>
      <c r="BR7" s="76">
        <f t="shared" si="0"/>
        <v>2023</v>
      </c>
      <c r="BS7" s="67">
        <f t="shared" si="0"/>
        <v>2023</v>
      </c>
      <c r="BT7" s="76">
        <f t="shared" si="0"/>
        <v>2023</v>
      </c>
      <c r="BU7" s="67">
        <f t="shared" si="0"/>
        <v>2023</v>
      </c>
      <c r="BV7" s="76">
        <f t="shared" si="0"/>
        <v>2023</v>
      </c>
      <c r="BW7" s="67">
        <f t="shared" si="0"/>
        <v>2023</v>
      </c>
      <c r="BX7" s="76">
        <f t="shared" si="0"/>
        <v>2023</v>
      </c>
      <c r="BY7" s="67">
        <f t="shared" si="0"/>
        <v>2023</v>
      </c>
      <c r="BZ7" s="76">
        <f t="shared" ref="BZ7:CU7" si="1">YEAR(BZ10)</f>
        <v>2023</v>
      </c>
      <c r="CA7" s="67">
        <f t="shared" si="1"/>
        <v>2023</v>
      </c>
      <c r="CB7" s="76">
        <f t="shared" si="1"/>
        <v>2023</v>
      </c>
      <c r="CC7" s="67">
        <f t="shared" si="1"/>
        <v>2023</v>
      </c>
      <c r="CD7" s="76">
        <f t="shared" si="1"/>
        <v>2023</v>
      </c>
      <c r="CE7" s="67">
        <f t="shared" si="1"/>
        <v>2023</v>
      </c>
      <c r="CF7" s="76">
        <f t="shared" si="1"/>
        <v>2023</v>
      </c>
      <c r="CG7" s="67">
        <f t="shared" si="1"/>
        <v>2023</v>
      </c>
      <c r="CH7" s="76">
        <f t="shared" si="1"/>
        <v>2023</v>
      </c>
      <c r="CI7" s="67">
        <f t="shared" si="1"/>
        <v>2023</v>
      </c>
      <c r="CJ7" s="76">
        <f t="shared" si="1"/>
        <v>2023</v>
      </c>
      <c r="CK7" s="67">
        <f t="shared" si="1"/>
        <v>2023</v>
      </c>
      <c r="CL7" s="76">
        <f t="shared" si="1"/>
        <v>2023</v>
      </c>
      <c r="CM7" s="67">
        <f t="shared" si="1"/>
        <v>2023</v>
      </c>
      <c r="CN7" s="76">
        <f t="shared" si="1"/>
        <v>2023</v>
      </c>
      <c r="CO7" s="67">
        <f t="shared" si="1"/>
        <v>2023</v>
      </c>
      <c r="CP7" s="76">
        <f t="shared" si="1"/>
        <v>2023</v>
      </c>
      <c r="CQ7" s="67">
        <f t="shared" si="1"/>
        <v>2023</v>
      </c>
      <c r="CR7" s="76">
        <f t="shared" si="1"/>
        <v>2023</v>
      </c>
      <c r="CS7" s="67">
        <f t="shared" si="1"/>
        <v>2023</v>
      </c>
      <c r="CT7" s="76">
        <f t="shared" si="1"/>
        <v>2023</v>
      </c>
      <c r="CU7" s="67">
        <f t="shared" si="1"/>
        <v>2023</v>
      </c>
      <c r="CV7" s="65"/>
    </row>
    <row r="8" spans="1:100" s="66" customFormat="1" ht="30.95" customHeight="1" x14ac:dyDescent="0.2">
      <c r="A8" s="257"/>
      <c r="B8" s="171" t="s">
        <v>164</v>
      </c>
      <c r="C8" s="138"/>
      <c r="D8" s="138"/>
      <c r="E8" s="149">
        <f>100%-Tableau32[[#Totals],[%
Avancement]]</f>
        <v>0.93399999999999994</v>
      </c>
      <c r="F8" s="139"/>
      <c r="G8" s="139"/>
      <c r="H8" s="139"/>
      <c r="I8" s="139"/>
      <c r="J8" s="139"/>
      <c r="K8" s="139"/>
      <c r="L8" s="139"/>
      <c r="M8" s="182" t="str">
        <f>TEXT(M10,"mmm")</f>
        <v>mai</v>
      </c>
      <c r="N8" s="77" t="str">
        <f t="shared" ref="N8:BY8" si="2">TEXT(N10,"mmm")</f>
        <v>mai</v>
      </c>
      <c r="O8" s="68" t="str">
        <f t="shared" si="2"/>
        <v>mai</v>
      </c>
      <c r="P8" s="77" t="str">
        <f t="shared" si="2"/>
        <v>mai</v>
      </c>
      <c r="Q8" s="68" t="str">
        <f t="shared" si="2"/>
        <v>mai</v>
      </c>
      <c r="R8" s="77" t="str">
        <f t="shared" si="2"/>
        <v>juin</v>
      </c>
      <c r="S8" s="68" t="str">
        <f t="shared" si="2"/>
        <v>juin</v>
      </c>
      <c r="T8" s="77" t="str">
        <f t="shared" si="2"/>
        <v>juin</v>
      </c>
      <c r="U8" s="68" t="str">
        <f t="shared" si="2"/>
        <v>juin</v>
      </c>
      <c r="V8" s="77" t="str">
        <f t="shared" si="2"/>
        <v>juill</v>
      </c>
      <c r="W8" s="68" t="str">
        <f t="shared" si="2"/>
        <v>juill</v>
      </c>
      <c r="X8" s="77" t="str">
        <f t="shared" si="2"/>
        <v>juill</v>
      </c>
      <c r="Y8" s="68" t="str">
        <f t="shared" si="2"/>
        <v>juill</v>
      </c>
      <c r="Z8" s="77" t="str">
        <f t="shared" si="2"/>
        <v>juill</v>
      </c>
      <c r="AA8" s="68" t="str">
        <f t="shared" si="2"/>
        <v>août</v>
      </c>
      <c r="AB8" s="77" t="str">
        <f t="shared" si="2"/>
        <v>août</v>
      </c>
      <c r="AC8" s="68" t="str">
        <f t="shared" si="2"/>
        <v>août</v>
      </c>
      <c r="AD8" s="77" t="str">
        <f t="shared" si="2"/>
        <v>août</v>
      </c>
      <c r="AE8" s="68" t="str">
        <f t="shared" si="2"/>
        <v>sept</v>
      </c>
      <c r="AF8" s="77" t="str">
        <f t="shared" si="2"/>
        <v>sept</v>
      </c>
      <c r="AG8" s="68" t="str">
        <f t="shared" si="2"/>
        <v>sept</v>
      </c>
      <c r="AH8" s="77" t="str">
        <f t="shared" si="2"/>
        <v>sept</v>
      </c>
      <c r="AI8" s="68" t="str">
        <f t="shared" si="2"/>
        <v>oct</v>
      </c>
      <c r="AJ8" s="77" t="str">
        <f t="shared" si="2"/>
        <v>oct</v>
      </c>
      <c r="AK8" s="68" t="str">
        <f t="shared" si="2"/>
        <v>oct</v>
      </c>
      <c r="AL8" s="77" t="str">
        <f t="shared" si="2"/>
        <v>oct</v>
      </c>
      <c r="AM8" s="68" t="str">
        <f t="shared" si="2"/>
        <v>oct</v>
      </c>
      <c r="AN8" s="77" t="str">
        <f t="shared" si="2"/>
        <v>nov</v>
      </c>
      <c r="AO8" s="68" t="str">
        <f t="shared" si="2"/>
        <v>nov</v>
      </c>
      <c r="AP8" s="77" t="str">
        <f t="shared" si="2"/>
        <v>nov</v>
      </c>
      <c r="AQ8" s="68" t="str">
        <f t="shared" si="2"/>
        <v>nov</v>
      </c>
      <c r="AR8" s="77" t="str">
        <f t="shared" si="2"/>
        <v>déc</v>
      </c>
      <c r="AS8" s="68" t="str">
        <f t="shared" si="2"/>
        <v>déc</v>
      </c>
      <c r="AT8" s="77" t="str">
        <f t="shared" si="2"/>
        <v>déc</v>
      </c>
      <c r="AU8" s="68" t="str">
        <f t="shared" si="2"/>
        <v>déc</v>
      </c>
      <c r="AV8" s="77" t="str">
        <f t="shared" si="2"/>
        <v>janv</v>
      </c>
      <c r="AW8" s="68" t="str">
        <f t="shared" si="2"/>
        <v>janv</v>
      </c>
      <c r="AX8" s="77" t="str">
        <f t="shared" si="2"/>
        <v>janv</v>
      </c>
      <c r="AY8" s="68" t="str">
        <f t="shared" si="2"/>
        <v>janv</v>
      </c>
      <c r="AZ8" s="77" t="str">
        <f t="shared" si="2"/>
        <v>janv</v>
      </c>
      <c r="BA8" s="68" t="str">
        <f t="shared" si="2"/>
        <v>févr</v>
      </c>
      <c r="BB8" s="77" t="str">
        <f t="shared" si="2"/>
        <v>févr</v>
      </c>
      <c r="BC8" s="68" t="str">
        <f t="shared" si="2"/>
        <v>févr</v>
      </c>
      <c r="BD8" s="77" t="str">
        <f t="shared" si="2"/>
        <v>févr</v>
      </c>
      <c r="BE8" s="68" t="str">
        <f t="shared" si="2"/>
        <v>mars</v>
      </c>
      <c r="BF8" s="77" t="str">
        <f t="shared" si="2"/>
        <v>mars</v>
      </c>
      <c r="BG8" s="68" t="str">
        <f t="shared" si="2"/>
        <v>mars</v>
      </c>
      <c r="BH8" s="77" t="str">
        <f t="shared" si="2"/>
        <v>mars</v>
      </c>
      <c r="BI8" s="68" t="str">
        <f t="shared" si="2"/>
        <v>avr</v>
      </c>
      <c r="BJ8" s="77" t="str">
        <f t="shared" si="2"/>
        <v>avr</v>
      </c>
      <c r="BK8" s="68" t="str">
        <f t="shared" si="2"/>
        <v>avr</v>
      </c>
      <c r="BL8" s="77" t="str">
        <f t="shared" si="2"/>
        <v>avr</v>
      </c>
      <c r="BM8" s="68" t="str">
        <f t="shared" si="2"/>
        <v>avr</v>
      </c>
      <c r="BN8" s="77" t="str">
        <f t="shared" si="2"/>
        <v>mai</v>
      </c>
      <c r="BO8" s="68" t="str">
        <f t="shared" si="2"/>
        <v>mai</v>
      </c>
      <c r="BP8" s="77" t="str">
        <f t="shared" si="2"/>
        <v>mai</v>
      </c>
      <c r="BQ8" s="68" t="str">
        <f t="shared" si="2"/>
        <v>mai</v>
      </c>
      <c r="BR8" s="77" t="str">
        <f t="shared" si="2"/>
        <v>juin</v>
      </c>
      <c r="BS8" s="68" t="str">
        <f t="shared" si="2"/>
        <v>juin</v>
      </c>
      <c r="BT8" s="77" t="str">
        <f t="shared" si="2"/>
        <v>juin</v>
      </c>
      <c r="BU8" s="68" t="str">
        <f t="shared" si="2"/>
        <v>juin</v>
      </c>
      <c r="BV8" s="77" t="str">
        <f t="shared" si="2"/>
        <v>juill</v>
      </c>
      <c r="BW8" s="68" t="str">
        <f t="shared" si="2"/>
        <v>juill</v>
      </c>
      <c r="BX8" s="77" t="str">
        <f t="shared" si="2"/>
        <v>juill</v>
      </c>
      <c r="BY8" s="68" t="str">
        <f t="shared" si="2"/>
        <v>juill</v>
      </c>
      <c r="BZ8" s="77" t="str">
        <f t="shared" ref="BZ8:CU8" si="3">TEXT(BZ10,"mmm")</f>
        <v>juill</v>
      </c>
      <c r="CA8" s="68" t="str">
        <f t="shared" si="3"/>
        <v>août</v>
      </c>
      <c r="CB8" s="77" t="str">
        <f t="shared" si="3"/>
        <v>août</v>
      </c>
      <c r="CC8" s="68" t="str">
        <f t="shared" si="3"/>
        <v>août</v>
      </c>
      <c r="CD8" s="77" t="str">
        <f t="shared" si="3"/>
        <v>août</v>
      </c>
      <c r="CE8" s="68" t="str">
        <f t="shared" si="3"/>
        <v>sept</v>
      </c>
      <c r="CF8" s="77" t="str">
        <f t="shared" si="3"/>
        <v>sept</v>
      </c>
      <c r="CG8" s="68" t="str">
        <f t="shared" si="3"/>
        <v>sept</v>
      </c>
      <c r="CH8" s="77" t="str">
        <f t="shared" si="3"/>
        <v>sept</v>
      </c>
      <c r="CI8" s="68" t="str">
        <f t="shared" si="3"/>
        <v>oct</v>
      </c>
      <c r="CJ8" s="77" t="str">
        <f t="shared" si="3"/>
        <v>oct</v>
      </c>
      <c r="CK8" s="68" t="str">
        <f t="shared" si="3"/>
        <v>oct</v>
      </c>
      <c r="CL8" s="77" t="str">
        <f t="shared" si="3"/>
        <v>oct</v>
      </c>
      <c r="CM8" s="68" t="str">
        <f t="shared" si="3"/>
        <v>oct</v>
      </c>
      <c r="CN8" s="77" t="str">
        <f t="shared" si="3"/>
        <v>nov</v>
      </c>
      <c r="CO8" s="68" t="str">
        <f t="shared" si="3"/>
        <v>nov</v>
      </c>
      <c r="CP8" s="77" t="str">
        <f t="shared" si="3"/>
        <v>nov</v>
      </c>
      <c r="CQ8" s="68" t="str">
        <f t="shared" si="3"/>
        <v>nov</v>
      </c>
      <c r="CR8" s="77" t="str">
        <f t="shared" si="3"/>
        <v>déc</v>
      </c>
      <c r="CS8" s="68" t="str">
        <f t="shared" si="3"/>
        <v>déc</v>
      </c>
      <c r="CT8" s="77" t="str">
        <f t="shared" si="3"/>
        <v>déc</v>
      </c>
      <c r="CU8" s="68" t="str">
        <f t="shared" si="3"/>
        <v>déc</v>
      </c>
      <c r="CV8" s="65"/>
    </row>
    <row r="9" spans="1:100" s="66" customFormat="1" ht="30.95" hidden="1" customHeight="1" x14ac:dyDescent="0.2">
      <c r="A9" s="257"/>
      <c r="B9" s="192"/>
      <c r="C9" s="138"/>
      <c r="D9" s="138"/>
      <c r="E9" s="138"/>
      <c r="F9" s="139"/>
      <c r="G9" s="139"/>
      <c r="H9" s="139"/>
      <c r="I9" s="139"/>
      <c r="J9" s="139"/>
      <c r="K9" s="139"/>
      <c r="L9" s="139"/>
      <c r="M9" s="183">
        <f>WEEKNUM(M$10)</f>
        <v>19</v>
      </c>
      <c r="N9" s="81">
        <f t="shared" ref="N9:BY9" si="4">WEEKNUM(N$10)</f>
        <v>20</v>
      </c>
      <c r="O9" s="82">
        <f t="shared" si="4"/>
        <v>21</v>
      </c>
      <c r="P9" s="81">
        <f t="shared" si="4"/>
        <v>22</v>
      </c>
      <c r="Q9" s="82">
        <f t="shared" si="4"/>
        <v>23</v>
      </c>
      <c r="R9" s="81">
        <f t="shared" si="4"/>
        <v>24</v>
      </c>
      <c r="S9" s="82">
        <f t="shared" si="4"/>
        <v>25</v>
      </c>
      <c r="T9" s="81">
        <f t="shared" si="4"/>
        <v>26</v>
      </c>
      <c r="U9" s="82">
        <f t="shared" si="4"/>
        <v>27</v>
      </c>
      <c r="V9" s="81">
        <f t="shared" si="4"/>
        <v>28</v>
      </c>
      <c r="W9" s="82">
        <f t="shared" si="4"/>
        <v>29</v>
      </c>
      <c r="X9" s="81">
        <f t="shared" si="4"/>
        <v>30</v>
      </c>
      <c r="Y9" s="82">
        <f t="shared" si="4"/>
        <v>31</v>
      </c>
      <c r="Z9" s="81">
        <f t="shared" si="4"/>
        <v>32</v>
      </c>
      <c r="AA9" s="82">
        <f t="shared" si="4"/>
        <v>33</v>
      </c>
      <c r="AB9" s="81">
        <f t="shared" si="4"/>
        <v>34</v>
      </c>
      <c r="AC9" s="82">
        <f t="shared" si="4"/>
        <v>35</v>
      </c>
      <c r="AD9" s="81">
        <f t="shared" si="4"/>
        <v>36</v>
      </c>
      <c r="AE9" s="82">
        <f t="shared" si="4"/>
        <v>37</v>
      </c>
      <c r="AF9" s="81">
        <f t="shared" si="4"/>
        <v>38</v>
      </c>
      <c r="AG9" s="82">
        <f t="shared" si="4"/>
        <v>39</v>
      </c>
      <c r="AH9" s="81">
        <f t="shared" si="4"/>
        <v>40</v>
      </c>
      <c r="AI9" s="82">
        <f t="shared" si="4"/>
        <v>41</v>
      </c>
      <c r="AJ9" s="81">
        <f t="shared" si="4"/>
        <v>42</v>
      </c>
      <c r="AK9" s="82">
        <f t="shared" si="4"/>
        <v>43</v>
      </c>
      <c r="AL9" s="81">
        <f t="shared" si="4"/>
        <v>44</v>
      </c>
      <c r="AM9" s="82">
        <f t="shared" si="4"/>
        <v>45</v>
      </c>
      <c r="AN9" s="81">
        <f t="shared" si="4"/>
        <v>46</v>
      </c>
      <c r="AO9" s="82">
        <f t="shared" si="4"/>
        <v>47</v>
      </c>
      <c r="AP9" s="81">
        <f t="shared" si="4"/>
        <v>48</v>
      </c>
      <c r="AQ9" s="82">
        <f t="shared" si="4"/>
        <v>49</v>
      </c>
      <c r="AR9" s="81">
        <f t="shared" si="4"/>
        <v>50</v>
      </c>
      <c r="AS9" s="82">
        <f t="shared" si="4"/>
        <v>51</v>
      </c>
      <c r="AT9" s="81">
        <f t="shared" si="4"/>
        <v>52</v>
      </c>
      <c r="AU9" s="82">
        <f t="shared" si="4"/>
        <v>53</v>
      </c>
      <c r="AV9" s="81">
        <f t="shared" si="4"/>
        <v>1</v>
      </c>
      <c r="AW9" s="82">
        <f t="shared" si="4"/>
        <v>2</v>
      </c>
      <c r="AX9" s="81">
        <f t="shared" si="4"/>
        <v>3</v>
      </c>
      <c r="AY9" s="82">
        <f t="shared" si="4"/>
        <v>4</v>
      </c>
      <c r="AZ9" s="81">
        <f t="shared" si="4"/>
        <v>5</v>
      </c>
      <c r="BA9" s="82">
        <f t="shared" si="4"/>
        <v>6</v>
      </c>
      <c r="BB9" s="81">
        <f t="shared" si="4"/>
        <v>7</v>
      </c>
      <c r="BC9" s="82">
        <f t="shared" si="4"/>
        <v>8</v>
      </c>
      <c r="BD9" s="81">
        <f t="shared" si="4"/>
        <v>9</v>
      </c>
      <c r="BE9" s="82">
        <f t="shared" si="4"/>
        <v>10</v>
      </c>
      <c r="BF9" s="81">
        <f t="shared" si="4"/>
        <v>11</v>
      </c>
      <c r="BG9" s="82">
        <f t="shared" si="4"/>
        <v>12</v>
      </c>
      <c r="BH9" s="81">
        <f t="shared" si="4"/>
        <v>13</v>
      </c>
      <c r="BI9" s="82">
        <f t="shared" si="4"/>
        <v>14</v>
      </c>
      <c r="BJ9" s="81">
        <f t="shared" si="4"/>
        <v>15</v>
      </c>
      <c r="BK9" s="82">
        <f t="shared" si="4"/>
        <v>16</v>
      </c>
      <c r="BL9" s="81">
        <f t="shared" si="4"/>
        <v>17</v>
      </c>
      <c r="BM9" s="82">
        <f t="shared" si="4"/>
        <v>18</v>
      </c>
      <c r="BN9" s="81">
        <f t="shared" si="4"/>
        <v>19</v>
      </c>
      <c r="BO9" s="82">
        <f t="shared" si="4"/>
        <v>20</v>
      </c>
      <c r="BP9" s="81">
        <f t="shared" si="4"/>
        <v>21</v>
      </c>
      <c r="BQ9" s="82">
        <f t="shared" si="4"/>
        <v>22</v>
      </c>
      <c r="BR9" s="81">
        <f t="shared" si="4"/>
        <v>23</v>
      </c>
      <c r="BS9" s="82">
        <f t="shared" si="4"/>
        <v>24</v>
      </c>
      <c r="BT9" s="81">
        <f t="shared" si="4"/>
        <v>25</v>
      </c>
      <c r="BU9" s="82">
        <f t="shared" si="4"/>
        <v>26</v>
      </c>
      <c r="BV9" s="81">
        <f t="shared" si="4"/>
        <v>27</v>
      </c>
      <c r="BW9" s="82">
        <f t="shared" si="4"/>
        <v>28</v>
      </c>
      <c r="BX9" s="81">
        <f t="shared" si="4"/>
        <v>29</v>
      </c>
      <c r="BY9" s="82">
        <f t="shared" si="4"/>
        <v>30</v>
      </c>
      <c r="BZ9" s="81">
        <f t="shared" ref="BZ9:CU9" si="5">WEEKNUM(BZ$10)</f>
        <v>31</v>
      </c>
      <c r="CA9" s="82">
        <f t="shared" si="5"/>
        <v>32</v>
      </c>
      <c r="CB9" s="81">
        <f t="shared" si="5"/>
        <v>33</v>
      </c>
      <c r="CC9" s="82">
        <f t="shared" si="5"/>
        <v>34</v>
      </c>
      <c r="CD9" s="81">
        <f t="shared" si="5"/>
        <v>35</v>
      </c>
      <c r="CE9" s="82">
        <f t="shared" si="5"/>
        <v>36</v>
      </c>
      <c r="CF9" s="81">
        <f t="shared" si="5"/>
        <v>37</v>
      </c>
      <c r="CG9" s="82">
        <f t="shared" si="5"/>
        <v>38</v>
      </c>
      <c r="CH9" s="81">
        <f t="shared" si="5"/>
        <v>39</v>
      </c>
      <c r="CI9" s="82">
        <f t="shared" si="5"/>
        <v>40</v>
      </c>
      <c r="CJ9" s="81">
        <f t="shared" si="5"/>
        <v>41</v>
      </c>
      <c r="CK9" s="82">
        <f t="shared" si="5"/>
        <v>42</v>
      </c>
      <c r="CL9" s="81">
        <f t="shared" si="5"/>
        <v>43</v>
      </c>
      <c r="CM9" s="82">
        <f t="shared" si="5"/>
        <v>44</v>
      </c>
      <c r="CN9" s="81">
        <f t="shared" si="5"/>
        <v>45</v>
      </c>
      <c r="CO9" s="82">
        <f t="shared" si="5"/>
        <v>46</v>
      </c>
      <c r="CP9" s="81">
        <f t="shared" si="5"/>
        <v>47</v>
      </c>
      <c r="CQ9" s="82">
        <f t="shared" si="5"/>
        <v>48</v>
      </c>
      <c r="CR9" s="81">
        <f t="shared" si="5"/>
        <v>49</v>
      </c>
      <c r="CS9" s="82">
        <f t="shared" si="5"/>
        <v>50</v>
      </c>
      <c r="CT9" s="81">
        <f t="shared" si="5"/>
        <v>51</v>
      </c>
      <c r="CU9" s="82">
        <f t="shared" si="5"/>
        <v>52</v>
      </c>
      <c r="CV9" s="65"/>
    </row>
    <row r="10" spans="1:100" s="66" customFormat="1" ht="21.95" customHeight="1" x14ac:dyDescent="0.2">
      <c r="A10" s="257"/>
      <c r="B10" s="17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84">
        <v>44682</v>
      </c>
      <c r="N10" s="78">
        <f>M10+7</f>
        <v>44689</v>
      </c>
      <c r="O10" s="71">
        <f t="shared" ref="O10:BZ10" si="6">N10+7</f>
        <v>44696</v>
      </c>
      <c r="P10" s="78">
        <f t="shared" si="6"/>
        <v>44703</v>
      </c>
      <c r="Q10" s="71">
        <f t="shared" si="6"/>
        <v>44710</v>
      </c>
      <c r="R10" s="78">
        <f t="shared" si="6"/>
        <v>44717</v>
      </c>
      <c r="S10" s="71">
        <f t="shared" si="6"/>
        <v>44724</v>
      </c>
      <c r="T10" s="78">
        <f t="shared" si="6"/>
        <v>44731</v>
      </c>
      <c r="U10" s="71">
        <f t="shared" si="6"/>
        <v>44738</v>
      </c>
      <c r="V10" s="78">
        <f t="shared" si="6"/>
        <v>44745</v>
      </c>
      <c r="W10" s="71">
        <f t="shared" si="6"/>
        <v>44752</v>
      </c>
      <c r="X10" s="78">
        <f t="shared" si="6"/>
        <v>44759</v>
      </c>
      <c r="Y10" s="71">
        <f t="shared" si="6"/>
        <v>44766</v>
      </c>
      <c r="Z10" s="78">
        <f t="shared" si="6"/>
        <v>44773</v>
      </c>
      <c r="AA10" s="71">
        <f t="shared" si="6"/>
        <v>44780</v>
      </c>
      <c r="AB10" s="78">
        <f t="shared" si="6"/>
        <v>44787</v>
      </c>
      <c r="AC10" s="71">
        <f t="shared" si="6"/>
        <v>44794</v>
      </c>
      <c r="AD10" s="78">
        <f t="shared" si="6"/>
        <v>44801</v>
      </c>
      <c r="AE10" s="71">
        <f t="shared" si="6"/>
        <v>44808</v>
      </c>
      <c r="AF10" s="78">
        <f t="shared" si="6"/>
        <v>44815</v>
      </c>
      <c r="AG10" s="71">
        <f t="shared" si="6"/>
        <v>44822</v>
      </c>
      <c r="AH10" s="78">
        <f t="shared" si="6"/>
        <v>44829</v>
      </c>
      <c r="AI10" s="71">
        <f t="shared" si="6"/>
        <v>44836</v>
      </c>
      <c r="AJ10" s="78">
        <f t="shared" si="6"/>
        <v>44843</v>
      </c>
      <c r="AK10" s="71">
        <f t="shared" si="6"/>
        <v>44850</v>
      </c>
      <c r="AL10" s="78">
        <f t="shared" si="6"/>
        <v>44857</v>
      </c>
      <c r="AM10" s="71">
        <f t="shared" si="6"/>
        <v>44864</v>
      </c>
      <c r="AN10" s="78">
        <f t="shared" si="6"/>
        <v>44871</v>
      </c>
      <c r="AO10" s="71">
        <f t="shared" si="6"/>
        <v>44878</v>
      </c>
      <c r="AP10" s="78">
        <f t="shared" si="6"/>
        <v>44885</v>
      </c>
      <c r="AQ10" s="71">
        <f t="shared" si="6"/>
        <v>44892</v>
      </c>
      <c r="AR10" s="78">
        <f t="shared" si="6"/>
        <v>44899</v>
      </c>
      <c r="AS10" s="71">
        <f t="shared" si="6"/>
        <v>44906</v>
      </c>
      <c r="AT10" s="78">
        <f t="shared" si="6"/>
        <v>44913</v>
      </c>
      <c r="AU10" s="71">
        <f t="shared" si="6"/>
        <v>44920</v>
      </c>
      <c r="AV10" s="78">
        <f t="shared" si="6"/>
        <v>44927</v>
      </c>
      <c r="AW10" s="71">
        <f t="shared" si="6"/>
        <v>44934</v>
      </c>
      <c r="AX10" s="78">
        <f t="shared" si="6"/>
        <v>44941</v>
      </c>
      <c r="AY10" s="71">
        <f t="shared" si="6"/>
        <v>44948</v>
      </c>
      <c r="AZ10" s="78">
        <f t="shared" si="6"/>
        <v>44955</v>
      </c>
      <c r="BA10" s="71">
        <f t="shared" si="6"/>
        <v>44962</v>
      </c>
      <c r="BB10" s="78">
        <f t="shared" si="6"/>
        <v>44969</v>
      </c>
      <c r="BC10" s="71">
        <f t="shared" si="6"/>
        <v>44976</v>
      </c>
      <c r="BD10" s="78">
        <f t="shared" si="6"/>
        <v>44983</v>
      </c>
      <c r="BE10" s="71">
        <f t="shared" si="6"/>
        <v>44990</v>
      </c>
      <c r="BF10" s="78">
        <f t="shared" si="6"/>
        <v>44997</v>
      </c>
      <c r="BG10" s="71">
        <f t="shared" si="6"/>
        <v>45004</v>
      </c>
      <c r="BH10" s="78">
        <f t="shared" si="6"/>
        <v>45011</v>
      </c>
      <c r="BI10" s="71">
        <f t="shared" si="6"/>
        <v>45018</v>
      </c>
      <c r="BJ10" s="78">
        <f t="shared" si="6"/>
        <v>45025</v>
      </c>
      <c r="BK10" s="71">
        <f t="shared" si="6"/>
        <v>45032</v>
      </c>
      <c r="BL10" s="78">
        <f t="shared" si="6"/>
        <v>45039</v>
      </c>
      <c r="BM10" s="71">
        <f t="shared" si="6"/>
        <v>45046</v>
      </c>
      <c r="BN10" s="78">
        <f t="shared" si="6"/>
        <v>45053</v>
      </c>
      <c r="BO10" s="71">
        <f t="shared" si="6"/>
        <v>45060</v>
      </c>
      <c r="BP10" s="78">
        <f t="shared" si="6"/>
        <v>45067</v>
      </c>
      <c r="BQ10" s="71">
        <f t="shared" si="6"/>
        <v>45074</v>
      </c>
      <c r="BR10" s="78">
        <f t="shared" si="6"/>
        <v>45081</v>
      </c>
      <c r="BS10" s="71">
        <f t="shared" si="6"/>
        <v>45088</v>
      </c>
      <c r="BT10" s="78">
        <f t="shared" si="6"/>
        <v>45095</v>
      </c>
      <c r="BU10" s="71">
        <f t="shared" si="6"/>
        <v>45102</v>
      </c>
      <c r="BV10" s="78">
        <f t="shared" si="6"/>
        <v>45109</v>
      </c>
      <c r="BW10" s="71">
        <f t="shared" si="6"/>
        <v>45116</v>
      </c>
      <c r="BX10" s="78">
        <f t="shared" si="6"/>
        <v>45123</v>
      </c>
      <c r="BY10" s="71">
        <f t="shared" si="6"/>
        <v>45130</v>
      </c>
      <c r="BZ10" s="78">
        <f t="shared" si="6"/>
        <v>45137</v>
      </c>
      <c r="CA10" s="71">
        <f t="shared" ref="CA10:CU10" si="7">BZ10+7</f>
        <v>45144</v>
      </c>
      <c r="CB10" s="78">
        <f t="shared" si="7"/>
        <v>45151</v>
      </c>
      <c r="CC10" s="71">
        <f t="shared" si="7"/>
        <v>45158</v>
      </c>
      <c r="CD10" s="78">
        <f t="shared" si="7"/>
        <v>45165</v>
      </c>
      <c r="CE10" s="71">
        <f t="shared" si="7"/>
        <v>45172</v>
      </c>
      <c r="CF10" s="78">
        <f t="shared" si="7"/>
        <v>45179</v>
      </c>
      <c r="CG10" s="71">
        <f t="shared" si="7"/>
        <v>45186</v>
      </c>
      <c r="CH10" s="78">
        <f t="shared" si="7"/>
        <v>45193</v>
      </c>
      <c r="CI10" s="71">
        <f t="shared" si="7"/>
        <v>45200</v>
      </c>
      <c r="CJ10" s="78">
        <f t="shared" si="7"/>
        <v>45207</v>
      </c>
      <c r="CK10" s="71">
        <f t="shared" si="7"/>
        <v>45214</v>
      </c>
      <c r="CL10" s="78">
        <f t="shared" si="7"/>
        <v>45221</v>
      </c>
      <c r="CM10" s="71">
        <f t="shared" si="7"/>
        <v>45228</v>
      </c>
      <c r="CN10" s="78">
        <f t="shared" si="7"/>
        <v>45235</v>
      </c>
      <c r="CO10" s="71">
        <f t="shared" si="7"/>
        <v>45242</v>
      </c>
      <c r="CP10" s="78">
        <f t="shared" si="7"/>
        <v>45249</v>
      </c>
      <c r="CQ10" s="71">
        <f t="shared" si="7"/>
        <v>45256</v>
      </c>
      <c r="CR10" s="78">
        <f t="shared" si="7"/>
        <v>45263</v>
      </c>
      <c r="CS10" s="71">
        <f t="shared" si="7"/>
        <v>45270</v>
      </c>
      <c r="CT10" s="78">
        <f t="shared" si="7"/>
        <v>45277</v>
      </c>
      <c r="CU10" s="71">
        <f t="shared" si="7"/>
        <v>45284</v>
      </c>
      <c r="CV10" s="65"/>
    </row>
    <row r="11" spans="1:100" ht="36.950000000000003" customHeight="1" x14ac:dyDescent="0.2">
      <c r="A11" s="40"/>
      <c r="B11" s="95" t="s">
        <v>63</v>
      </c>
      <c r="C11" s="79" t="s">
        <v>2</v>
      </c>
      <c r="D11" s="79" t="s">
        <v>16</v>
      </c>
      <c r="E11" s="79" t="s">
        <v>3</v>
      </c>
      <c r="F11" s="80" t="s">
        <v>161</v>
      </c>
      <c r="G11" s="80" t="s">
        <v>158</v>
      </c>
      <c r="H11" s="80" t="s">
        <v>156</v>
      </c>
      <c r="I11" s="80" t="s">
        <v>55</v>
      </c>
      <c r="J11" s="80" t="s">
        <v>159</v>
      </c>
      <c r="K11" s="80" t="s">
        <v>157</v>
      </c>
      <c r="L11" s="80" t="s">
        <v>162</v>
      </c>
      <c r="M11" s="194" t="s">
        <v>69</v>
      </c>
      <c r="N11" s="74" t="s">
        <v>70</v>
      </c>
      <c r="O11" s="74" t="s">
        <v>71</v>
      </c>
      <c r="P11" s="74" t="s">
        <v>72</v>
      </c>
      <c r="Q11" s="74" t="s">
        <v>73</v>
      </c>
      <c r="R11" s="74" t="s">
        <v>74</v>
      </c>
      <c r="S11" s="74" t="s">
        <v>75</v>
      </c>
      <c r="T11" s="74" t="s">
        <v>87</v>
      </c>
      <c r="U11" s="74" t="s">
        <v>88</v>
      </c>
      <c r="V11" s="74" t="s">
        <v>89</v>
      </c>
      <c r="W11" s="74" t="s">
        <v>90</v>
      </c>
      <c r="X11" s="74" t="s">
        <v>91</v>
      </c>
      <c r="Y11" s="74" t="s">
        <v>92</v>
      </c>
      <c r="Z11" s="74" t="s">
        <v>93</v>
      </c>
      <c r="AA11" s="74" t="s">
        <v>94</v>
      </c>
      <c r="AB11" s="74" t="s">
        <v>95</v>
      </c>
      <c r="AC11" s="74" t="s">
        <v>96</v>
      </c>
      <c r="AD11" s="74" t="s">
        <v>97</v>
      </c>
      <c r="AE11" s="74" t="s">
        <v>98</v>
      </c>
      <c r="AF11" s="74" t="s">
        <v>99</v>
      </c>
      <c r="AG11" s="74" t="s">
        <v>100</v>
      </c>
      <c r="AH11" s="74" t="s">
        <v>76</v>
      </c>
      <c r="AI11" s="74" t="s">
        <v>77</v>
      </c>
      <c r="AJ11" s="74" t="s">
        <v>78</v>
      </c>
      <c r="AK11" s="74" t="s">
        <v>79</v>
      </c>
      <c r="AL11" s="74" t="s">
        <v>80</v>
      </c>
      <c r="AM11" s="74" t="s">
        <v>81</v>
      </c>
      <c r="AN11" s="74" t="s">
        <v>82</v>
      </c>
      <c r="AO11" s="74" t="s">
        <v>83</v>
      </c>
      <c r="AP11" s="74" t="s">
        <v>84</v>
      </c>
      <c r="AQ11" s="74" t="s">
        <v>85</v>
      </c>
      <c r="AR11" s="74" t="s">
        <v>86</v>
      </c>
      <c r="AS11" s="74" t="s">
        <v>101</v>
      </c>
      <c r="AT11" s="74" t="s">
        <v>102</v>
      </c>
      <c r="AU11" s="74" t="s">
        <v>103</v>
      </c>
      <c r="AV11" s="74" t="s">
        <v>104</v>
      </c>
      <c r="AW11" s="74" t="s">
        <v>105</v>
      </c>
      <c r="AX11" s="74" t="s">
        <v>106</v>
      </c>
      <c r="AY11" s="74" t="s">
        <v>107</v>
      </c>
      <c r="AZ11" s="74" t="s">
        <v>108</v>
      </c>
      <c r="BA11" s="74" t="s">
        <v>109</v>
      </c>
      <c r="BB11" s="74" t="s">
        <v>110</v>
      </c>
      <c r="BC11" s="74" t="s">
        <v>111</v>
      </c>
      <c r="BD11" s="74" t="s">
        <v>112</v>
      </c>
      <c r="BE11" s="74" t="s">
        <v>113</v>
      </c>
      <c r="BF11" s="74" t="s">
        <v>114</v>
      </c>
      <c r="BG11" s="74" t="s">
        <v>115</v>
      </c>
      <c r="BH11" s="74" t="s">
        <v>116</v>
      </c>
      <c r="BI11" s="74" t="s">
        <v>117</v>
      </c>
      <c r="BJ11" s="74" t="s">
        <v>118</v>
      </c>
      <c r="BK11" s="74" t="s">
        <v>119</v>
      </c>
      <c r="BL11" s="74" t="s">
        <v>120</v>
      </c>
      <c r="BM11" s="74" t="s">
        <v>121</v>
      </c>
      <c r="BN11" s="74" t="s">
        <v>122</v>
      </c>
      <c r="BO11" s="74" t="s">
        <v>123</v>
      </c>
      <c r="BP11" s="74" t="s">
        <v>124</v>
      </c>
      <c r="BQ11" s="74" t="s">
        <v>125</v>
      </c>
      <c r="BR11" s="74" t="s">
        <v>126</v>
      </c>
      <c r="BS11" s="74" t="s">
        <v>127</v>
      </c>
      <c r="BT11" s="74" t="s">
        <v>128</v>
      </c>
      <c r="BU11" s="74" t="s">
        <v>129</v>
      </c>
      <c r="BV11" s="74" t="s">
        <v>130</v>
      </c>
      <c r="BW11" s="74" t="s">
        <v>131</v>
      </c>
      <c r="BX11" s="74" t="s">
        <v>132</v>
      </c>
      <c r="BY11" s="74" t="s">
        <v>133</v>
      </c>
      <c r="BZ11" s="74" t="s">
        <v>134</v>
      </c>
      <c r="CA11" s="74" t="s">
        <v>135</v>
      </c>
      <c r="CB11" s="74" t="s">
        <v>136</v>
      </c>
      <c r="CC11" s="74" t="s">
        <v>137</v>
      </c>
      <c r="CD11" s="74" t="s">
        <v>138</v>
      </c>
      <c r="CE11" s="74" t="s">
        <v>139</v>
      </c>
      <c r="CF11" s="74" t="s">
        <v>140</v>
      </c>
      <c r="CG11" s="74" t="s">
        <v>141</v>
      </c>
      <c r="CH11" s="74" t="s">
        <v>142</v>
      </c>
      <c r="CI11" s="74" t="s">
        <v>143</v>
      </c>
      <c r="CJ11" s="74" t="s">
        <v>144</v>
      </c>
      <c r="CK11" s="74" t="s">
        <v>145</v>
      </c>
      <c r="CL11" s="74" t="s">
        <v>146</v>
      </c>
      <c r="CM11" s="74" t="s">
        <v>147</v>
      </c>
      <c r="CN11" s="74" t="s">
        <v>148</v>
      </c>
      <c r="CO11" s="74" t="s">
        <v>149</v>
      </c>
      <c r="CP11" s="74" t="s">
        <v>150</v>
      </c>
      <c r="CQ11" s="74" t="s">
        <v>151</v>
      </c>
      <c r="CR11" s="74" t="s">
        <v>152</v>
      </c>
      <c r="CS11" s="74" t="s">
        <v>153</v>
      </c>
      <c r="CT11" s="74" t="s">
        <v>154</v>
      </c>
      <c r="CU11" s="75" t="s">
        <v>155</v>
      </c>
      <c r="CV11" s="51"/>
    </row>
    <row r="12" spans="1:100" ht="24.95" customHeight="1" x14ac:dyDescent="0.25">
      <c r="A12" s="40"/>
      <c r="B12" s="112" t="s">
        <v>30</v>
      </c>
      <c r="C12" s="49"/>
      <c r="D12" s="37"/>
      <c r="E12" s="41"/>
      <c r="F12" s="108"/>
      <c r="G12" s="83">
        <f>YEAR(Tableau32[[#This Row],[Début]])</f>
        <v>1900</v>
      </c>
      <c r="H12" s="83">
        <f>WEEKNUM($F12)</f>
        <v>0</v>
      </c>
      <c r="I12" s="83"/>
      <c r="J12" s="83">
        <f t="shared" ref="J12:J20" si="8">YEAR(L12)</f>
        <v>1900</v>
      </c>
      <c r="K12" s="83">
        <f>WEEKNUM($L12)</f>
        <v>0</v>
      </c>
      <c r="L12" s="174">
        <f>IF(F12= "",0,F12+I12)</f>
        <v>0</v>
      </c>
      <c r="M12" s="195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73"/>
    </row>
    <row r="13" spans="1:100" ht="24.95" customHeight="1" x14ac:dyDescent="0.25">
      <c r="A13" s="40"/>
      <c r="B13" s="94" t="s">
        <v>31</v>
      </c>
      <c r="C13" s="30"/>
      <c r="D13" s="31" t="s">
        <v>28</v>
      </c>
      <c r="E13" s="32">
        <v>0.33</v>
      </c>
      <c r="F13" s="92">
        <v>44743</v>
      </c>
      <c r="G13" s="34">
        <f>YEAR(Tableau32[[#This Row],[Début]])</f>
        <v>2022</v>
      </c>
      <c r="H13" s="83">
        <f t="shared" ref="H13:H20" si="9">WEEKNUM($F13)</f>
        <v>27</v>
      </c>
      <c r="I13" s="34">
        <v>15</v>
      </c>
      <c r="J13" s="34">
        <f t="shared" si="8"/>
        <v>2022</v>
      </c>
      <c r="K13" s="83">
        <f t="shared" ref="K13:K20" si="10">WEEKNUM($L13)</f>
        <v>29</v>
      </c>
      <c r="L13" s="174">
        <f t="shared" ref="L13:L20" si="11">IF(F13= "",0,F13+I13)</f>
        <v>44758</v>
      </c>
      <c r="M13" s="196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2"/>
    </row>
    <row r="14" spans="1:100" ht="30" customHeight="1" x14ac:dyDescent="0.25">
      <c r="A14" s="40"/>
      <c r="B14" s="94" t="s">
        <v>32</v>
      </c>
      <c r="C14" s="30"/>
      <c r="D14" s="31" t="s">
        <v>29</v>
      </c>
      <c r="E14" s="36">
        <v>0</v>
      </c>
      <c r="F14" s="92">
        <v>44759</v>
      </c>
      <c r="G14" s="34">
        <f>YEAR(Tableau32[[#This Row],[Début]])</f>
        <v>2022</v>
      </c>
      <c r="H14" s="83">
        <f t="shared" si="9"/>
        <v>30</v>
      </c>
      <c r="I14" s="34">
        <v>3</v>
      </c>
      <c r="J14" s="34">
        <f t="shared" si="8"/>
        <v>2022</v>
      </c>
      <c r="K14" s="83">
        <f t="shared" si="10"/>
        <v>30</v>
      </c>
      <c r="L14" s="174">
        <f t="shared" si="11"/>
        <v>44762</v>
      </c>
      <c r="M14" s="195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73"/>
    </row>
    <row r="15" spans="1:100" ht="30" customHeight="1" x14ac:dyDescent="0.25">
      <c r="A15" s="252"/>
      <c r="B15" s="94" t="s">
        <v>33</v>
      </c>
      <c r="C15" s="30"/>
      <c r="D15" s="31" t="s">
        <v>29</v>
      </c>
      <c r="E15" s="36">
        <v>0</v>
      </c>
      <c r="F15" s="92">
        <v>44749</v>
      </c>
      <c r="G15" s="34">
        <f>YEAR(Tableau32[[#This Row],[Début]])</f>
        <v>2022</v>
      </c>
      <c r="H15" s="83">
        <f t="shared" si="9"/>
        <v>28</v>
      </c>
      <c r="I15" s="34">
        <v>15</v>
      </c>
      <c r="J15" s="34">
        <f t="shared" si="8"/>
        <v>2022</v>
      </c>
      <c r="K15" s="83">
        <f t="shared" si="10"/>
        <v>30</v>
      </c>
      <c r="L15" s="174">
        <f t="shared" si="11"/>
        <v>44764</v>
      </c>
      <c r="M15" s="19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73"/>
      <c r="CV15" s="91"/>
    </row>
    <row r="16" spans="1:100" ht="30" customHeight="1" x14ac:dyDescent="0.25">
      <c r="A16" s="252"/>
      <c r="B16" s="94" t="s">
        <v>34</v>
      </c>
      <c r="C16" s="30"/>
      <c r="D16" s="31"/>
      <c r="E16" s="36"/>
      <c r="F16" s="92"/>
      <c r="G16" s="34">
        <f>YEAR(Tableau32[[#This Row],[Début]])</f>
        <v>1900</v>
      </c>
      <c r="H16" s="83">
        <f t="shared" si="9"/>
        <v>0</v>
      </c>
      <c r="I16" s="34"/>
      <c r="J16" s="34">
        <f t="shared" si="8"/>
        <v>1900</v>
      </c>
      <c r="K16" s="83">
        <f t="shared" si="10"/>
        <v>0</v>
      </c>
      <c r="L16" s="174">
        <f t="shared" si="11"/>
        <v>0</v>
      </c>
      <c r="M16" s="195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73"/>
      <c r="CV16" s="91"/>
    </row>
    <row r="17" spans="1:101" ht="30" customHeight="1" x14ac:dyDescent="0.25">
      <c r="A17" s="252"/>
      <c r="B17" s="114" t="s">
        <v>35</v>
      </c>
      <c r="C17" s="18"/>
      <c r="D17" s="35"/>
      <c r="E17" s="42"/>
      <c r="F17" s="93"/>
      <c r="G17" s="87">
        <f>YEAR(Tableau32[[#This Row],[Début]])</f>
        <v>1900</v>
      </c>
      <c r="H17" s="83">
        <f t="shared" si="9"/>
        <v>0</v>
      </c>
      <c r="I17" s="87"/>
      <c r="J17" s="87">
        <f t="shared" si="8"/>
        <v>1900</v>
      </c>
      <c r="K17" s="83">
        <f t="shared" si="10"/>
        <v>0</v>
      </c>
      <c r="L17" s="174">
        <f t="shared" si="11"/>
        <v>0</v>
      </c>
      <c r="M17" s="19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2"/>
    </row>
    <row r="18" spans="1:101" ht="30" customHeight="1" x14ac:dyDescent="0.25">
      <c r="A18" s="252"/>
      <c r="B18" s="94" t="s">
        <v>36</v>
      </c>
      <c r="C18" s="30"/>
      <c r="D18" s="31" t="s">
        <v>29</v>
      </c>
      <c r="E18" s="32">
        <v>0</v>
      </c>
      <c r="F18" s="92">
        <v>44762</v>
      </c>
      <c r="G18" s="34">
        <f>YEAR(Tableau32[[#This Row],[Début]])</f>
        <v>2022</v>
      </c>
      <c r="H18" s="83">
        <f t="shared" si="9"/>
        <v>30</v>
      </c>
      <c r="I18" s="34">
        <v>10</v>
      </c>
      <c r="J18" s="34">
        <f t="shared" si="8"/>
        <v>2022</v>
      </c>
      <c r="K18" s="83">
        <f t="shared" si="10"/>
        <v>31</v>
      </c>
      <c r="L18" s="174">
        <f t="shared" si="11"/>
        <v>44772</v>
      </c>
      <c r="M18" s="195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73"/>
    </row>
    <row r="19" spans="1:101" ht="30" customHeight="1" x14ac:dyDescent="0.25">
      <c r="A19" s="252"/>
      <c r="B19" s="94" t="s">
        <v>37</v>
      </c>
      <c r="C19" s="30"/>
      <c r="D19" s="31" t="s">
        <v>29</v>
      </c>
      <c r="E19" s="32">
        <v>0</v>
      </c>
      <c r="F19" s="92">
        <v>44776</v>
      </c>
      <c r="G19" s="34">
        <f>YEAR(Tableau32[[#This Row],[Début]])</f>
        <v>2022</v>
      </c>
      <c r="H19" s="83">
        <f t="shared" si="9"/>
        <v>32</v>
      </c>
      <c r="I19" s="34">
        <v>28</v>
      </c>
      <c r="J19" s="34">
        <f t="shared" si="8"/>
        <v>2022</v>
      </c>
      <c r="K19" s="83">
        <f t="shared" si="10"/>
        <v>36</v>
      </c>
      <c r="L19" s="174">
        <f t="shared" si="11"/>
        <v>44804</v>
      </c>
      <c r="M19" s="195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73"/>
    </row>
    <row r="20" spans="1:101" ht="30" customHeight="1" x14ac:dyDescent="0.25">
      <c r="A20" s="252"/>
      <c r="B20" s="113" t="s">
        <v>38</v>
      </c>
      <c r="C20" s="18"/>
      <c r="D20" s="35"/>
      <c r="E20" s="42"/>
      <c r="F20" s="93"/>
      <c r="G20" s="87">
        <f>YEAR(Tableau32[[#This Row],[Début]])</f>
        <v>1900</v>
      </c>
      <c r="H20" s="83">
        <f t="shared" si="9"/>
        <v>0</v>
      </c>
      <c r="I20" s="87"/>
      <c r="J20" s="87">
        <f t="shared" si="8"/>
        <v>1900</v>
      </c>
      <c r="K20" s="83">
        <f t="shared" si="10"/>
        <v>0</v>
      </c>
      <c r="L20" s="174">
        <f t="shared" si="11"/>
        <v>0</v>
      </c>
      <c r="M20" s="197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9"/>
      <c r="CV20" s="91"/>
    </row>
    <row r="21" spans="1:101" ht="24.95" customHeight="1" x14ac:dyDescent="0.25">
      <c r="A21" s="252"/>
      <c r="B21" s="116" t="s">
        <v>171</v>
      </c>
      <c r="C21" s="30"/>
      <c r="D21" s="31"/>
      <c r="E21" s="117">
        <f>SUBTOTAL(101,Tableau32[%
Avancement])</f>
        <v>6.6000000000000003E-2</v>
      </c>
      <c r="F21" s="31"/>
      <c r="G21" s="31"/>
      <c r="H21" s="31"/>
      <c r="I21" s="31"/>
      <c r="J21" s="31"/>
      <c r="K21" s="31"/>
      <c r="L21" s="83"/>
      <c r="M21" s="19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9"/>
      <c r="CV21" s="25"/>
      <c r="CW21" s="25"/>
    </row>
    <row r="22" spans="1:101" ht="24.95" customHeight="1" x14ac:dyDescent="0.25">
      <c r="A22" s="40"/>
      <c r="B22" s="167"/>
      <c r="C22" s="30"/>
      <c r="D22" s="31"/>
      <c r="E22" s="36"/>
      <c r="F22" s="92"/>
      <c r="G22" s="34"/>
      <c r="H22" s="34"/>
      <c r="I22" s="34"/>
      <c r="J22" s="34"/>
      <c r="K22" s="34"/>
      <c r="L22" s="174" t="str">
        <f t="shared" ref="L22:L25" si="12">IF(F22= "", "",F22+I22)</f>
        <v/>
      </c>
      <c r="M22" s="199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5"/>
      <c r="CV22" s="25"/>
      <c r="CW22" s="25"/>
    </row>
    <row r="23" spans="1:101" ht="24.95" customHeight="1" x14ac:dyDescent="0.25">
      <c r="A23" s="40"/>
      <c r="B23" s="167"/>
      <c r="C23" s="30"/>
      <c r="D23" s="31"/>
      <c r="E23" s="36"/>
      <c r="F23" s="92"/>
      <c r="G23" s="34"/>
      <c r="H23" s="34"/>
      <c r="I23" s="34"/>
      <c r="J23" s="34"/>
      <c r="K23" s="34"/>
      <c r="L23" s="174"/>
      <c r="M23" s="199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5"/>
      <c r="CV23" s="25"/>
      <c r="CW23" s="25"/>
    </row>
    <row r="24" spans="1:101" ht="24.95" customHeight="1" x14ac:dyDescent="0.25">
      <c r="A24" s="40"/>
      <c r="B24" s="167"/>
      <c r="C24" s="30"/>
      <c r="D24" s="31"/>
      <c r="E24" s="36"/>
      <c r="F24" s="92"/>
      <c r="G24" s="34"/>
      <c r="H24" s="34"/>
      <c r="I24" s="34"/>
      <c r="J24" s="34"/>
      <c r="K24" s="34"/>
      <c r="L24" s="174"/>
      <c r="M24" s="199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5"/>
      <c r="CV24" s="25"/>
      <c r="CW24" s="25"/>
    </row>
    <row r="25" spans="1:101" ht="24.95" customHeight="1" x14ac:dyDescent="0.25">
      <c r="A25" s="40"/>
      <c r="B25" s="167"/>
      <c r="C25" s="38"/>
      <c r="D25" s="31"/>
      <c r="E25" s="36"/>
      <c r="F25" s="92"/>
      <c r="G25" s="34"/>
      <c r="H25" s="34"/>
      <c r="I25" s="34"/>
      <c r="J25" s="34"/>
      <c r="K25" s="34"/>
      <c r="L25" s="174" t="str">
        <f t="shared" si="12"/>
        <v/>
      </c>
      <c r="M25" s="199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5"/>
      <c r="CV25" s="25"/>
      <c r="CW25" s="25"/>
    </row>
    <row r="26" spans="1:101" ht="24.95" customHeight="1" x14ac:dyDescent="0.25">
      <c r="A26" s="40"/>
      <c r="B26" s="167"/>
      <c r="C26" s="38"/>
      <c r="D26" s="31"/>
      <c r="E26" s="36"/>
      <c r="F26" s="92"/>
      <c r="G26" s="34"/>
      <c r="H26" s="34"/>
      <c r="I26" s="34"/>
      <c r="J26" s="34"/>
      <c r="K26" s="34"/>
      <c r="L26" s="174"/>
      <c r="M26" s="200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25"/>
      <c r="CW26" s="25"/>
    </row>
    <row r="27" spans="1:101" ht="24.95" customHeight="1" x14ac:dyDescent="0.25">
      <c r="A27" s="40"/>
      <c r="B27" s="169" t="s">
        <v>163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201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25"/>
      <c r="CW27" s="25"/>
    </row>
    <row r="28" spans="1:101" ht="24.95" customHeight="1" x14ac:dyDescent="0.25">
      <c r="A28" s="40"/>
      <c r="B28" s="170" t="s">
        <v>177</v>
      </c>
      <c r="C28" s="57"/>
      <c r="D28" s="57"/>
      <c r="E28" s="57"/>
      <c r="F28" s="57"/>
      <c r="G28" s="57"/>
      <c r="H28" s="57"/>
      <c r="I28" s="57"/>
      <c r="J28" s="57"/>
      <c r="K28" s="57"/>
      <c r="L28" s="18"/>
      <c r="M28" s="202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25"/>
      <c r="CW28" s="25"/>
    </row>
    <row r="29" spans="1:101" ht="24.95" customHeight="1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66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25"/>
      <c r="CW29" s="25"/>
    </row>
    <row r="30" spans="1:101" ht="24.95" customHeight="1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166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3"/>
      <c r="CV30" s="25"/>
      <c r="CW30" s="25"/>
    </row>
    <row r="31" spans="1:101" ht="24.95" customHeight="1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66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3"/>
    </row>
    <row r="32" spans="1:101" ht="24.95" customHeight="1" x14ac:dyDescent="0.25"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</row>
    <row r="33" spans="14:98" ht="24.95" customHeight="1" x14ac:dyDescent="0.25"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</row>
    <row r="34" spans="14:98" ht="24.95" customHeight="1" x14ac:dyDescent="0.25"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</row>
    <row r="35" spans="14:98" ht="24.95" customHeight="1" x14ac:dyDescent="0.25"/>
    <row r="36" spans="14:98" ht="24.95" customHeight="1" x14ac:dyDescent="0.25"/>
    <row r="37" spans="14:98" ht="24.95" customHeight="1" x14ac:dyDescent="0.25"/>
    <row r="38" spans="14:98" ht="24.95" customHeight="1" x14ac:dyDescent="0.25"/>
    <row r="39" spans="14:98" ht="24.95" customHeight="1" x14ac:dyDescent="0.25"/>
    <row r="40" spans="14:98" ht="24.95" customHeight="1" x14ac:dyDescent="0.25"/>
    <row r="41" spans="14:98" ht="24.95" customHeight="1" x14ac:dyDescent="0.25"/>
    <row r="42" spans="14:98" ht="24.95" customHeight="1" x14ac:dyDescent="0.25"/>
    <row r="43" spans="14:98" ht="24.95" customHeight="1" x14ac:dyDescent="0.25"/>
    <row r="44" spans="14:98" ht="24.95" customHeight="1" x14ac:dyDescent="0.25"/>
    <row r="45" spans="14:98" ht="24.95" customHeight="1" x14ac:dyDescent="0.25"/>
    <row r="46" spans="14:98" ht="24.95" customHeight="1" x14ac:dyDescent="0.25"/>
    <row r="47" spans="14:98" ht="24.95" customHeight="1" x14ac:dyDescent="0.25"/>
    <row r="48" spans="14:9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</sheetData>
  <mergeCells count="6">
    <mergeCell ref="M6:CU6"/>
    <mergeCell ref="A15:A21"/>
    <mergeCell ref="B1:L1"/>
    <mergeCell ref="C4:E4"/>
    <mergeCell ref="C6:D6"/>
    <mergeCell ref="A2:A10"/>
  </mergeCells>
  <conditionalFormatting sqref="M12:CU20 M22:CU26">
    <cfRule type="expression" dxfId="805" priority="1">
      <formula>AND($G12=M$7,M$9&gt;=$H12,M$9&lt;=$K12)</formula>
    </cfRule>
    <cfRule type="expression" dxfId="804" priority="3">
      <formula>AND($J12=M$7,M$9&gt;=$H12,M$9&lt;=$K12)</formula>
    </cfRule>
  </conditionalFormatting>
  <conditionalFormatting sqref="L1:L20 L22:L1048576">
    <cfRule type="cellIs" dxfId="803" priority="2" operator="equal">
      <formula>0</formula>
    </cfRule>
  </conditionalFormatting>
  <dataValidations count="1">
    <dataValidation type="list" allowBlank="1" showInputMessage="1" showErrorMessage="1" sqref="D12:D20 D22:D26" xr:uid="{29DDD738-8D0B-4C4D-92EA-EF383BE177DB}">
      <formula1>"Oui,Non"</formula1>
    </dataValidation>
  </dataValidations>
  <pageMargins left="0.25" right="0.25" top="0.3888888888888889" bottom="0.3611111111111111" header="0.3" footer="0.3"/>
  <pageSetup paperSize="5" orientation="landscape" horizontalDpi="0" verticalDpi="0"/>
  <ignoredErrors>
    <ignoredError sqref="A1" numberStoredAsText="1"/>
  </ignoredErrors>
  <drawing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6A15-E625-5142-8DCF-5B3BDDC2A1A9}">
  <sheetPr>
    <tabColor rgb="FFF2CC26"/>
  </sheetPr>
  <dimension ref="A1:CW606"/>
  <sheetViews>
    <sheetView zoomScale="90" zoomScaleNormal="90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 activeCell="R22" sqref="R22"/>
    </sheetView>
  </sheetViews>
  <sheetFormatPr baseColWidth="10" defaultColWidth="10.875" defaultRowHeight="15.95" customHeight="1" x14ac:dyDescent="0.25"/>
  <cols>
    <col min="1" max="1" width="7.5" style="166" customWidth="1"/>
    <col min="2" max="2" width="50" style="26" customWidth="1"/>
    <col min="3" max="3" width="26.125" style="4" customWidth="1"/>
    <col min="4" max="4" width="10.625" style="4" customWidth="1"/>
    <col min="5" max="5" width="11" style="4" customWidth="1"/>
    <col min="6" max="6" width="10.875" style="4" customWidth="1"/>
    <col min="7" max="8" width="10.875" style="4" hidden="1" customWidth="1"/>
    <col min="9" max="9" width="7.5" style="4" customWidth="1"/>
    <col min="10" max="11" width="9.125" style="4" hidden="1" customWidth="1"/>
    <col min="12" max="12" width="10.875" style="26" customWidth="1"/>
    <col min="13" max="13" width="3.625" style="62" customWidth="1"/>
    <col min="14" max="99" width="3.625" style="64" customWidth="1"/>
    <col min="100" max="16384" width="10.875" style="4"/>
  </cols>
  <sheetData>
    <row r="1" spans="1:100" ht="39.950000000000003" customHeight="1" x14ac:dyDescent="0.25">
      <c r="A1" s="158" t="s">
        <v>7</v>
      </c>
      <c r="B1" s="261" t="s">
        <v>6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08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</row>
    <row r="2" spans="1:100" ht="9" customHeight="1" x14ac:dyDescent="0.25">
      <c r="A2" s="264" t="s">
        <v>180</v>
      </c>
      <c r="B2" s="44"/>
      <c r="C2" s="43"/>
      <c r="D2" s="43"/>
      <c r="E2" s="43"/>
      <c r="F2" s="43"/>
      <c r="G2" s="43"/>
      <c r="H2" s="43"/>
      <c r="I2" s="43"/>
      <c r="J2" s="43"/>
      <c r="K2" s="43"/>
      <c r="L2" s="44"/>
      <c r="M2" s="208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</row>
    <row r="3" spans="1:100" ht="12" customHeight="1" x14ac:dyDescent="0.25">
      <c r="A3" s="264"/>
      <c r="B3" s="203" t="s">
        <v>58</v>
      </c>
      <c r="C3" s="106" t="s">
        <v>61</v>
      </c>
      <c r="D3" s="106"/>
      <c r="E3" s="43"/>
      <c r="F3" s="43"/>
      <c r="G3" s="43"/>
      <c r="H3" s="43"/>
      <c r="I3" s="43"/>
      <c r="J3" s="43"/>
      <c r="K3" s="43"/>
      <c r="L3" s="44"/>
      <c r="M3" s="208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</row>
    <row r="4" spans="1:100" ht="30" customHeight="1" x14ac:dyDescent="0.2">
      <c r="A4" s="264"/>
      <c r="B4" s="204" t="s">
        <v>59</v>
      </c>
      <c r="C4" s="262">
        <v>44805</v>
      </c>
      <c r="D4" s="262"/>
      <c r="E4" s="262"/>
      <c r="F4" s="43"/>
      <c r="G4" s="43"/>
      <c r="H4" s="43"/>
      <c r="I4" s="43"/>
      <c r="J4" s="43"/>
      <c r="K4" s="43"/>
      <c r="L4" s="44"/>
      <c r="M4" s="208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51"/>
    </row>
    <row r="5" spans="1:100" ht="12" customHeight="1" x14ac:dyDescent="0.25">
      <c r="A5" s="264"/>
      <c r="B5" s="203" t="s">
        <v>60</v>
      </c>
      <c r="C5" s="106" t="s">
        <v>175</v>
      </c>
      <c r="D5" s="43"/>
      <c r="E5" s="43"/>
      <c r="F5" s="43"/>
      <c r="G5" s="43"/>
      <c r="H5" s="43"/>
      <c r="I5" s="43"/>
      <c r="J5" s="43"/>
      <c r="K5" s="43"/>
      <c r="L5" s="44"/>
      <c r="M5" s="208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</row>
    <row r="6" spans="1:100" ht="30" customHeight="1" thickBot="1" x14ac:dyDescent="0.25">
      <c r="A6" s="264"/>
      <c r="B6" s="204" t="s">
        <v>59</v>
      </c>
      <c r="C6" s="263">
        <v>2</v>
      </c>
      <c r="D6" s="263"/>
      <c r="E6" s="43"/>
      <c r="F6" s="43"/>
      <c r="G6" s="43"/>
      <c r="H6" s="43"/>
      <c r="I6" s="43"/>
      <c r="J6" s="43"/>
      <c r="K6" s="43"/>
      <c r="L6" s="44"/>
      <c r="M6" s="258" t="s">
        <v>179</v>
      </c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51"/>
    </row>
    <row r="7" spans="1:100" s="66" customFormat="1" ht="33.950000000000003" customHeight="1" thickTop="1" x14ac:dyDescent="0.2">
      <c r="A7" s="264"/>
      <c r="B7" s="205"/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81">
        <f>YEAR(M10)</f>
        <v>2022</v>
      </c>
      <c r="N7" s="76">
        <f t="shared" ref="N7:BY7" si="0">YEAR(N10)</f>
        <v>2022</v>
      </c>
      <c r="O7" s="67">
        <f t="shared" si="0"/>
        <v>2022</v>
      </c>
      <c r="P7" s="76">
        <f t="shared" si="0"/>
        <v>2022</v>
      </c>
      <c r="Q7" s="67">
        <f t="shared" si="0"/>
        <v>2022</v>
      </c>
      <c r="R7" s="76">
        <f t="shared" si="0"/>
        <v>2022</v>
      </c>
      <c r="S7" s="67">
        <f t="shared" si="0"/>
        <v>2022</v>
      </c>
      <c r="T7" s="76">
        <f t="shared" si="0"/>
        <v>2022</v>
      </c>
      <c r="U7" s="67">
        <f t="shared" si="0"/>
        <v>2022</v>
      </c>
      <c r="V7" s="76">
        <f t="shared" si="0"/>
        <v>2022</v>
      </c>
      <c r="W7" s="67">
        <f t="shared" si="0"/>
        <v>2022</v>
      </c>
      <c r="X7" s="76">
        <f t="shared" si="0"/>
        <v>2022</v>
      </c>
      <c r="Y7" s="67">
        <f t="shared" si="0"/>
        <v>2022</v>
      </c>
      <c r="Z7" s="76">
        <f t="shared" si="0"/>
        <v>2022</v>
      </c>
      <c r="AA7" s="67">
        <f t="shared" si="0"/>
        <v>2022</v>
      </c>
      <c r="AB7" s="76">
        <f t="shared" si="0"/>
        <v>2022</v>
      </c>
      <c r="AC7" s="67">
        <f t="shared" si="0"/>
        <v>2022</v>
      </c>
      <c r="AD7" s="76">
        <f t="shared" si="0"/>
        <v>2022</v>
      </c>
      <c r="AE7" s="67">
        <f t="shared" si="0"/>
        <v>2022</v>
      </c>
      <c r="AF7" s="76">
        <f t="shared" si="0"/>
        <v>2022</v>
      </c>
      <c r="AG7" s="67">
        <f t="shared" si="0"/>
        <v>2022</v>
      </c>
      <c r="AH7" s="76">
        <f t="shared" si="0"/>
        <v>2022</v>
      </c>
      <c r="AI7" s="67">
        <f t="shared" si="0"/>
        <v>2022</v>
      </c>
      <c r="AJ7" s="76">
        <f t="shared" si="0"/>
        <v>2022</v>
      </c>
      <c r="AK7" s="67">
        <f t="shared" si="0"/>
        <v>2022</v>
      </c>
      <c r="AL7" s="76">
        <f t="shared" si="0"/>
        <v>2022</v>
      </c>
      <c r="AM7" s="67">
        <f t="shared" si="0"/>
        <v>2022</v>
      </c>
      <c r="AN7" s="76">
        <f t="shared" si="0"/>
        <v>2022</v>
      </c>
      <c r="AO7" s="67">
        <f t="shared" si="0"/>
        <v>2022</v>
      </c>
      <c r="AP7" s="76">
        <f t="shared" si="0"/>
        <v>2022</v>
      </c>
      <c r="AQ7" s="67">
        <f t="shared" si="0"/>
        <v>2022</v>
      </c>
      <c r="AR7" s="76">
        <f t="shared" si="0"/>
        <v>2022</v>
      </c>
      <c r="AS7" s="67">
        <f t="shared" si="0"/>
        <v>2022</v>
      </c>
      <c r="AT7" s="76">
        <f t="shared" si="0"/>
        <v>2022</v>
      </c>
      <c r="AU7" s="67">
        <f t="shared" si="0"/>
        <v>2022</v>
      </c>
      <c r="AV7" s="76">
        <f t="shared" si="0"/>
        <v>2023</v>
      </c>
      <c r="AW7" s="67">
        <f t="shared" si="0"/>
        <v>2023</v>
      </c>
      <c r="AX7" s="76">
        <f t="shared" si="0"/>
        <v>2023</v>
      </c>
      <c r="AY7" s="67">
        <f t="shared" si="0"/>
        <v>2023</v>
      </c>
      <c r="AZ7" s="76">
        <f t="shared" si="0"/>
        <v>2023</v>
      </c>
      <c r="BA7" s="67">
        <f t="shared" si="0"/>
        <v>2023</v>
      </c>
      <c r="BB7" s="76">
        <f t="shared" si="0"/>
        <v>2023</v>
      </c>
      <c r="BC7" s="67">
        <f t="shared" si="0"/>
        <v>2023</v>
      </c>
      <c r="BD7" s="76">
        <f t="shared" si="0"/>
        <v>2023</v>
      </c>
      <c r="BE7" s="67">
        <f t="shared" si="0"/>
        <v>2023</v>
      </c>
      <c r="BF7" s="76">
        <f t="shared" si="0"/>
        <v>2023</v>
      </c>
      <c r="BG7" s="67">
        <f t="shared" si="0"/>
        <v>2023</v>
      </c>
      <c r="BH7" s="76">
        <f t="shared" si="0"/>
        <v>2023</v>
      </c>
      <c r="BI7" s="67">
        <f t="shared" si="0"/>
        <v>2023</v>
      </c>
      <c r="BJ7" s="76">
        <f t="shared" si="0"/>
        <v>2023</v>
      </c>
      <c r="BK7" s="67">
        <f t="shared" si="0"/>
        <v>2023</v>
      </c>
      <c r="BL7" s="76">
        <f t="shared" si="0"/>
        <v>2023</v>
      </c>
      <c r="BM7" s="67">
        <f t="shared" si="0"/>
        <v>2023</v>
      </c>
      <c r="BN7" s="76">
        <f t="shared" si="0"/>
        <v>2023</v>
      </c>
      <c r="BO7" s="67">
        <f t="shared" si="0"/>
        <v>2023</v>
      </c>
      <c r="BP7" s="76">
        <f t="shared" si="0"/>
        <v>2023</v>
      </c>
      <c r="BQ7" s="67">
        <f t="shared" si="0"/>
        <v>2023</v>
      </c>
      <c r="BR7" s="76">
        <f t="shared" si="0"/>
        <v>2023</v>
      </c>
      <c r="BS7" s="67">
        <f t="shared" si="0"/>
        <v>2023</v>
      </c>
      <c r="BT7" s="76">
        <f t="shared" si="0"/>
        <v>2023</v>
      </c>
      <c r="BU7" s="67">
        <f t="shared" si="0"/>
        <v>2023</v>
      </c>
      <c r="BV7" s="76">
        <f t="shared" si="0"/>
        <v>2023</v>
      </c>
      <c r="BW7" s="67">
        <f t="shared" si="0"/>
        <v>2023</v>
      </c>
      <c r="BX7" s="76">
        <f t="shared" si="0"/>
        <v>2023</v>
      </c>
      <c r="BY7" s="67">
        <f t="shared" si="0"/>
        <v>2023</v>
      </c>
      <c r="BZ7" s="76">
        <f t="shared" ref="BZ7:CU7" si="1">YEAR(BZ10)</f>
        <v>2023</v>
      </c>
      <c r="CA7" s="67">
        <f t="shared" si="1"/>
        <v>2023</v>
      </c>
      <c r="CB7" s="76">
        <f t="shared" si="1"/>
        <v>2023</v>
      </c>
      <c r="CC7" s="67">
        <f t="shared" si="1"/>
        <v>2023</v>
      </c>
      <c r="CD7" s="76">
        <f t="shared" si="1"/>
        <v>2023</v>
      </c>
      <c r="CE7" s="67">
        <f t="shared" si="1"/>
        <v>2023</v>
      </c>
      <c r="CF7" s="76">
        <f t="shared" si="1"/>
        <v>2023</v>
      </c>
      <c r="CG7" s="67">
        <f t="shared" si="1"/>
        <v>2023</v>
      </c>
      <c r="CH7" s="76">
        <f t="shared" si="1"/>
        <v>2023</v>
      </c>
      <c r="CI7" s="67">
        <f t="shared" si="1"/>
        <v>2023</v>
      </c>
      <c r="CJ7" s="76">
        <f t="shared" si="1"/>
        <v>2023</v>
      </c>
      <c r="CK7" s="67">
        <f t="shared" si="1"/>
        <v>2023</v>
      </c>
      <c r="CL7" s="76">
        <f t="shared" si="1"/>
        <v>2023</v>
      </c>
      <c r="CM7" s="67">
        <f t="shared" si="1"/>
        <v>2023</v>
      </c>
      <c r="CN7" s="76">
        <f t="shared" si="1"/>
        <v>2023</v>
      </c>
      <c r="CO7" s="67">
        <f t="shared" si="1"/>
        <v>2023</v>
      </c>
      <c r="CP7" s="76">
        <f t="shared" si="1"/>
        <v>2023</v>
      </c>
      <c r="CQ7" s="67">
        <f t="shared" si="1"/>
        <v>2023</v>
      </c>
      <c r="CR7" s="76">
        <f t="shared" si="1"/>
        <v>2023</v>
      </c>
      <c r="CS7" s="67">
        <f t="shared" si="1"/>
        <v>2023</v>
      </c>
      <c r="CT7" s="76">
        <f t="shared" si="1"/>
        <v>2023</v>
      </c>
      <c r="CU7" s="67">
        <f t="shared" si="1"/>
        <v>2023</v>
      </c>
      <c r="CV7" s="65"/>
    </row>
    <row r="8" spans="1:100" s="66" customFormat="1" ht="30.95" customHeight="1" x14ac:dyDescent="0.2">
      <c r="A8" s="264"/>
      <c r="B8" s="171" t="s">
        <v>165</v>
      </c>
      <c r="C8" s="143"/>
      <c r="D8" s="143"/>
      <c r="E8" s="152">
        <f>100%-Tableau323[[#Totals],[%
Avancement]]</f>
        <v>0.95599999999999996</v>
      </c>
      <c r="F8" s="144"/>
      <c r="G8" s="144"/>
      <c r="H8" s="144"/>
      <c r="I8" s="144"/>
      <c r="J8" s="144"/>
      <c r="K8" s="144"/>
      <c r="L8" s="144"/>
      <c r="M8" s="182" t="str">
        <f>TEXT(M10,"mmm")</f>
        <v>mai</v>
      </c>
      <c r="N8" s="77" t="str">
        <f t="shared" ref="N8:BY8" si="2">TEXT(N10,"mmm")</f>
        <v>mai</v>
      </c>
      <c r="O8" s="68" t="str">
        <f t="shared" si="2"/>
        <v>mai</v>
      </c>
      <c r="P8" s="77" t="str">
        <f t="shared" si="2"/>
        <v>mai</v>
      </c>
      <c r="Q8" s="68" t="str">
        <f t="shared" si="2"/>
        <v>mai</v>
      </c>
      <c r="R8" s="77" t="str">
        <f t="shared" si="2"/>
        <v>juin</v>
      </c>
      <c r="S8" s="68" t="str">
        <f t="shared" si="2"/>
        <v>juin</v>
      </c>
      <c r="T8" s="77" t="str">
        <f t="shared" si="2"/>
        <v>juin</v>
      </c>
      <c r="U8" s="68" t="str">
        <f t="shared" si="2"/>
        <v>juin</v>
      </c>
      <c r="V8" s="77" t="str">
        <f t="shared" si="2"/>
        <v>juill</v>
      </c>
      <c r="W8" s="68" t="str">
        <f t="shared" si="2"/>
        <v>juill</v>
      </c>
      <c r="X8" s="77" t="str">
        <f t="shared" si="2"/>
        <v>juill</v>
      </c>
      <c r="Y8" s="68" t="str">
        <f t="shared" si="2"/>
        <v>juill</v>
      </c>
      <c r="Z8" s="77" t="str">
        <f t="shared" si="2"/>
        <v>juill</v>
      </c>
      <c r="AA8" s="68" t="str">
        <f t="shared" si="2"/>
        <v>août</v>
      </c>
      <c r="AB8" s="77" t="str">
        <f t="shared" si="2"/>
        <v>août</v>
      </c>
      <c r="AC8" s="68" t="str">
        <f t="shared" si="2"/>
        <v>août</v>
      </c>
      <c r="AD8" s="77" t="str">
        <f t="shared" si="2"/>
        <v>août</v>
      </c>
      <c r="AE8" s="68" t="str">
        <f t="shared" si="2"/>
        <v>sept</v>
      </c>
      <c r="AF8" s="77" t="str">
        <f t="shared" si="2"/>
        <v>sept</v>
      </c>
      <c r="AG8" s="68" t="str">
        <f t="shared" si="2"/>
        <v>sept</v>
      </c>
      <c r="AH8" s="77" t="str">
        <f t="shared" si="2"/>
        <v>sept</v>
      </c>
      <c r="AI8" s="68" t="str">
        <f t="shared" si="2"/>
        <v>oct</v>
      </c>
      <c r="AJ8" s="77" t="str">
        <f t="shared" si="2"/>
        <v>oct</v>
      </c>
      <c r="AK8" s="68" t="str">
        <f t="shared" si="2"/>
        <v>oct</v>
      </c>
      <c r="AL8" s="77" t="str">
        <f t="shared" si="2"/>
        <v>oct</v>
      </c>
      <c r="AM8" s="68" t="str">
        <f t="shared" si="2"/>
        <v>oct</v>
      </c>
      <c r="AN8" s="77" t="str">
        <f t="shared" si="2"/>
        <v>nov</v>
      </c>
      <c r="AO8" s="68" t="str">
        <f t="shared" si="2"/>
        <v>nov</v>
      </c>
      <c r="AP8" s="77" t="str">
        <f t="shared" si="2"/>
        <v>nov</v>
      </c>
      <c r="AQ8" s="68" t="str">
        <f t="shared" si="2"/>
        <v>nov</v>
      </c>
      <c r="AR8" s="77" t="str">
        <f t="shared" si="2"/>
        <v>déc</v>
      </c>
      <c r="AS8" s="68" t="str">
        <f t="shared" si="2"/>
        <v>déc</v>
      </c>
      <c r="AT8" s="77" t="str">
        <f t="shared" si="2"/>
        <v>déc</v>
      </c>
      <c r="AU8" s="68" t="str">
        <f t="shared" si="2"/>
        <v>déc</v>
      </c>
      <c r="AV8" s="77" t="str">
        <f t="shared" si="2"/>
        <v>janv</v>
      </c>
      <c r="AW8" s="68" t="str">
        <f t="shared" si="2"/>
        <v>janv</v>
      </c>
      <c r="AX8" s="77" t="str">
        <f t="shared" si="2"/>
        <v>janv</v>
      </c>
      <c r="AY8" s="68" t="str">
        <f t="shared" si="2"/>
        <v>janv</v>
      </c>
      <c r="AZ8" s="77" t="str">
        <f t="shared" si="2"/>
        <v>janv</v>
      </c>
      <c r="BA8" s="68" t="str">
        <f t="shared" si="2"/>
        <v>févr</v>
      </c>
      <c r="BB8" s="77" t="str">
        <f t="shared" si="2"/>
        <v>févr</v>
      </c>
      <c r="BC8" s="68" t="str">
        <f t="shared" si="2"/>
        <v>févr</v>
      </c>
      <c r="BD8" s="77" t="str">
        <f t="shared" si="2"/>
        <v>févr</v>
      </c>
      <c r="BE8" s="68" t="str">
        <f t="shared" si="2"/>
        <v>mars</v>
      </c>
      <c r="BF8" s="77" t="str">
        <f t="shared" si="2"/>
        <v>mars</v>
      </c>
      <c r="BG8" s="68" t="str">
        <f t="shared" si="2"/>
        <v>mars</v>
      </c>
      <c r="BH8" s="77" t="str">
        <f t="shared" si="2"/>
        <v>mars</v>
      </c>
      <c r="BI8" s="68" t="str">
        <f t="shared" si="2"/>
        <v>avr</v>
      </c>
      <c r="BJ8" s="77" t="str">
        <f t="shared" si="2"/>
        <v>avr</v>
      </c>
      <c r="BK8" s="68" t="str">
        <f t="shared" si="2"/>
        <v>avr</v>
      </c>
      <c r="BL8" s="77" t="str">
        <f t="shared" si="2"/>
        <v>avr</v>
      </c>
      <c r="BM8" s="68" t="str">
        <f t="shared" si="2"/>
        <v>avr</v>
      </c>
      <c r="BN8" s="77" t="str">
        <f t="shared" si="2"/>
        <v>mai</v>
      </c>
      <c r="BO8" s="68" t="str">
        <f t="shared" si="2"/>
        <v>mai</v>
      </c>
      <c r="BP8" s="77" t="str">
        <f t="shared" si="2"/>
        <v>mai</v>
      </c>
      <c r="BQ8" s="68" t="str">
        <f t="shared" si="2"/>
        <v>mai</v>
      </c>
      <c r="BR8" s="77" t="str">
        <f t="shared" si="2"/>
        <v>juin</v>
      </c>
      <c r="BS8" s="68" t="str">
        <f t="shared" si="2"/>
        <v>juin</v>
      </c>
      <c r="BT8" s="77" t="str">
        <f t="shared" si="2"/>
        <v>juin</v>
      </c>
      <c r="BU8" s="68" t="str">
        <f t="shared" si="2"/>
        <v>juin</v>
      </c>
      <c r="BV8" s="77" t="str">
        <f t="shared" si="2"/>
        <v>juill</v>
      </c>
      <c r="BW8" s="68" t="str">
        <f t="shared" si="2"/>
        <v>juill</v>
      </c>
      <c r="BX8" s="77" t="str">
        <f t="shared" si="2"/>
        <v>juill</v>
      </c>
      <c r="BY8" s="68" t="str">
        <f t="shared" si="2"/>
        <v>juill</v>
      </c>
      <c r="BZ8" s="77" t="str">
        <f t="shared" ref="BZ8:CU8" si="3">TEXT(BZ10,"mmm")</f>
        <v>juill</v>
      </c>
      <c r="CA8" s="68" t="str">
        <f t="shared" si="3"/>
        <v>août</v>
      </c>
      <c r="CB8" s="77" t="str">
        <f t="shared" si="3"/>
        <v>août</v>
      </c>
      <c r="CC8" s="68" t="str">
        <f t="shared" si="3"/>
        <v>août</v>
      </c>
      <c r="CD8" s="77" t="str">
        <f t="shared" si="3"/>
        <v>août</v>
      </c>
      <c r="CE8" s="68" t="str">
        <f t="shared" si="3"/>
        <v>sept</v>
      </c>
      <c r="CF8" s="77" t="str">
        <f t="shared" si="3"/>
        <v>sept</v>
      </c>
      <c r="CG8" s="68" t="str">
        <f t="shared" si="3"/>
        <v>sept</v>
      </c>
      <c r="CH8" s="77" t="str">
        <f t="shared" si="3"/>
        <v>sept</v>
      </c>
      <c r="CI8" s="68" t="str">
        <f t="shared" si="3"/>
        <v>oct</v>
      </c>
      <c r="CJ8" s="77" t="str">
        <f t="shared" si="3"/>
        <v>oct</v>
      </c>
      <c r="CK8" s="68" t="str">
        <f t="shared" si="3"/>
        <v>oct</v>
      </c>
      <c r="CL8" s="77" t="str">
        <f t="shared" si="3"/>
        <v>oct</v>
      </c>
      <c r="CM8" s="68" t="str">
        <f t="shared" si="3"/>
        <v>oct</v>
      </c>
      <c r="CN8" s="77" t="str">
        <f t="shared" si="3"/>
        <v>nov</v>
      </c>
      <c r="CO8" s="68" t="str">
        <f t="shared" si="3"/>
        <v>nov</v>
      </c>
      <c r="CP8" s="77" t="str">
        <f t="shared" si="3"/>
        <v>nov</v>
      </c>
      <c r="CQ8" s="68" t="str">
        <f t="shared" si="3"/>
        <v>nov</v>
      </c>
      <c r="CR8" s="77" t="str">
        <f t="shared" si="3"/>
        <v>déc</v>
      </c>
      <c r="CS8" s="68" t="str">
        <f t="shared" si="3"/>
        <v>déc</v>
      </c>
      <c r="CT8" s="77" t="str">
        <f t="shared" si="3"/>
        <v>déc</v>
      </c>
      <c r="CU8" s="68" t="str">
        <f t="shared" si="3"/>
        <v>déc</v>
      </c>
      <c r="CV8" s="65"/>
    </row>
    <row r="9" spans="1:100" s="66" customFormat="1" ht="30.95" hidden="1" customHeight="1" x14ac:dyDescent="0.2">
      <c r="A9" s="264"/>
      <c r="B9" s="172"/>
      <c r="C9" s="143"/>
      <c r="D9" s="143"/>
      <c r="E9" s="143"/>
      <c r="F9" s="144"/>
      <c r="G9" s="144"/>
      <c r="H9" s="144"/>
      <c r="I9" s="144"/>
      <c r="J9" s="144"/>
      <c r="K9" s="144"/>
      <c r="L9" s="144"/>
      <c r="M9" s="183">
        <f>WEEKNUM(M$10)</f>
        <v>19</v>
      </c>
      <c r="N9" s="81">
        <f t="shared" ref="N9:BY9" si="4">WEEKNUM(N$10)</f>
        <v>20</v>
      </c>
      <c r="O9" s="82">
        <f t="shared" si="4"/>
        <v>21</v>
      </c>
      <c r="P9" s="81">
        <f t="shared" si="4"/>
        <v>22</v>
      </c>
      <c r="Q9" s="82">
        <f t="shared" si="4"/>
        <v>23</v>
      </c>
      <c r="R9" s="81">
        <f t="shared" si="4"/>
        <v>24</v>
      </c>
      <c r="S9" s="82">
        <f t="shared" si="4"/>
        <v>25</v>
      </c>
      <c r="T9" s="81">
        <f t="shared" si="4"/>
        <v>26</v>
      </c>
      <c r="U9" s="82">
        <f t="shared" si="4"/>
        <v>27</v>
      </c>
      <c r="V9" s="81">
        <f t="shared" si="4"/>
        <v>28</v>
      </c>
      <c r="W9" s="82">
        <f t="shared" si="4"/>
        <v>29</v>
      </c>
      <c r="X9" s="81">
        <f t="shared" si="4"/>
        <v>30</v>
      </c>
      <c r="Y9" s="82">
        <f t="shared" si="4"/>
        <v>31</v>
      </c>
      <c r="Z9" s="81">
        <f t="shared" si="4"/>
        <v>32</v>
      </c>
      <c r="AA9" s="82">
        <f t="shared" si="4"/>
        <v>33</v>
      </c>
      <c r="AB9" s="81">
        <f t="shared" si="4"/>
        <v>34</v>
      </c>
      <c r="AC9" s="82">
        <f t="shared" si="4"/>
        <v>35</v>
      </c>
      <c r="AD9" s="81">
        <f t="shared" si="4"/>
        <v>36</v>
      </c>
      <c r="AE9" s="82">
        <f t="shared" si="4"/>
        <v>37</v>
      </c>
      <c r="AF9" s="81">
        <f t="shared" si="4"/>
        <v>38</v>
      </c>
      <c r="AG9" s="82">
        <f t="shared" si="4"/>
        <v>39</v>
      </c>
      <c r="AH9" s="81">
        <f t="shared" si="4"/>
        <v>40</v>
      </c>
      <c r="AI9" s="82">
        <f t="shared" si="4"/>
        <v>41</v>
      </c>
      <c r="AJ9" s="81">
        <f t="shared" si="4"/>
        <v>42</v>
      </c>
      <c r="AK9" s="82">
        <f t="shared" si="4"/>
        <v>43</v>
      </c>
      <c r="AL9" s="81">
        <f t="shared" si="4"/>
        <v>44</v>
      </c>
      <c r="AM9" s="82">
        <f t="shared" si="4"/>
        <v>45</v>
      </c>
      <c r="AN9" s="81">
        <f t="shared" si="4"/>
        <v>46</v>
      </c>
      <c r="AO9" s="82">
        <f t="shared" si="4"/>
        <v>47</v>
      </c>
      <c r="AP9" s="81">
        <f t="shared" si="4"/>
        <v>48</v>
      </c>
      <c r="AQ9" s="82">
        <f t="shared" si="4"/>
        <v>49</v>
      </c>
      <c r="AR9" s="81">
        <f t="shared" si="4"/>
        <v>50</v>
      </c>
      <c r="AS9" s="82">
        <f t="shared" si="4"/>
        <v>51</v>
      </c>
      <c r="AT9" s="81">
        <f t="shared" si="4"/>
        <v>52</v>
      </c>
      <c r="AU9" s="82">
        <f t="shared" si="4"/>
        <v>53</v>
      </c>
      <c r="AV9" s="81">
        <f t="shared" si="4"/>
        <v>1</v>
      </c>
      <c r="AW9" s="82">
        <f t="shared" si="4"/>
        <v>2</v>
      </c>
      <c r="AX9" s="81">
        <f t="shared" si="4"/>
        <v>3</v>
      </c>
      <c r="AY9" s="82">
        <f t="shared" si="4"/>
        <v>4</v>
      </c>
      <c r="AZ9" s="81">
        <f t="shared" si="4"/>
        <v>5</v>
      </c>
      <c r="BA9" s="82">
        <f t="shared" si="4"/>
        <v>6</v>
      </c>
      <c r="BB9" s="81">
        <f t="shared" si="4"/>
        <v>7</v>
      </c>
      <c r="BC9" s="82">
        <f t="shared" si="4"/>
        <v>8</v>
      </c>
      <c r="BD9" s="81">
        <f t="shared" si="4"/>
        <v>9</v>
      </c>
      <c r="BE9" s="82">
        <f t="shared" si="4"/>
        <v>10</v>
      </c>
      <c r="BF9" s="81">
        <f t="shared" si="4"/>
        <v>11</v>
      </c>
      <c r="BG9" s="82">
        <f t="shared" si="4"/>
        <v>12</v>
      </c>
      <c r="BH9" s="81">
        <f t="shared" si="4"/>
        <v>13</v>
      </c>
      <c r="BI9" s="82">
        <f t="shared" si="4"/>
        <v>14</v>
      </c>
      <c r="BJ9" s="81">
        <f t="shared" si="4"/>
        <v>15</v>
      </c>
      <c r="BK9" s="82">
        <f t="shared" si="4"/>
        <v>16</v>
      </c>
      <c r="BL9" s="81">
        <f t="shared" si="4"/>
        <v>17</v>
      </c>
      <c r="BM9" s="82">
        <f t="shared" si="4"/>
        <v>18</v>
      </c>
      <c r="BN9" s="81">
        <f t="shared" si="4"/>
        <v>19</v>
      </c>
      <c r="BO9" s="82">
        <f t="shared" si="4"/>
        <v>20</v>
      </c>
      <c r="BP9" s="81">
        <f t="shared" si="4"/>
        <v>21</v>
      </c>
      <c r="BQ9" s="82">
        <f t="shared" si="4"/>
        <v>22</v>
      </c>
      <c r="BR9" s="81">
        <f t="shared" si="4"/>
        <v>23</v>
      </c>
      <c r="BS9" s="82">
        <f t="shared" si="4"/>
        <v>24</v>
      </c>
      <c r="BT9" s="81">
        <f t="shared" si="4"/>
        <v>25</v>
      </c>
      <c r="BU9" s="82">
        <f t="shared" si="4"/>
        <v>26</v>
      </c>
      <c r="BV9" s="81">
        <f t="shared" si="4"/>
        <v>27</v>
      </c>
      <c r="BW9" s="82">
        <f t="shared" si="4"/>
        <v>28</v>
      </c>
      <c r="BX9" s="81">
        <f t="shared" si="4"/>
        <v>29</v>
      </c>
      <c r="BY9" s="82">
        <f t="shared" si="4"/>
        <v>30</v>
      </c>
      <c r="BZ9" s="81">
        <f t="shared" ref="BZ9:CU9" si="5">WEEKNUM(BZ$10)</f>
        <v>31</v>
      </c>
      <c r="CA9" s="82">
        <f t="shared" si="5"/>
        <v>32</v>
      </c>
      <c r="CB9" s="81">
        <f t="shared" si="5"/>
        <v>33</v>
      </c>
      <c r="CC9" s="82">
        <f t="shared" si="5"/>
        <v>34</v>
      </c>
      <c r="CD9" s="81">
        <f t="shared" si="5"/>
        <v>35</v>
      </c>
      <c r="CE9" s="82">
        <f t="shared" si="5"/>
        <v>36</v>
      </c>
      <c r="CF9" s="81">
        <f t="shared" si="5"/>
        <v>37</v>
      </c>
      <c r="CG9" s="82">
        <f t="shared" si="5"/>
        <v>38</v>
      </c>
      <c r="CH9" s="81">
        <f t="shared" si="5"/>
        <v>39</v>
      </c>
      <c r="CI9" s="82">
        <f t="shared" si="5"/>
        <v>40</v>
      </c>
      <c r="CJ9" s="81">
        <f t="shared" si="5"/>
        <v>41</v>
      </c>
      <c r="CK9" s="82">
        <f t="shared" si="5"/>
        <v>42</v>
      </c>
      <c r="CL9" s="81">
        <f t="shared" si="5"/>
        <v>43</v>
      </c>
      <c r="CM9" s="82">
        <f t="shared" si="5"/>
        <v>44</v>
      </c>
      <c r="CN9" s="81">
        <f t="shared" si="5"/>
        <v>45</v>
      </c>
      <c r="CO9" s="82">
        <f t="shared" si="5"/>
        <v>46</v>
      </c>
      <c r="CP9" s="81">
        <f t="shared" si="5"/>
        <v>47</v>
      </c>
      <c r="CQ9" s="82">
        <f t="shared" si="5"/>
        <v>48</v>
      </c>
      <c r="CR9" s="81">
        <f t="shared" si="5"/>
        <v>49</v>
      </c>
      <c r="CS9" s="82">
        <f t="shared" si="5"/>
        <v>50</v>
      </c>
      <c r="CT9" s="81">
        <f t="shared" si="5"/>
        <v>51</v>
      </c>
      <c r="CU9" s="82">
        <f t="shared" si="5"/>
        <v>52</v>
      </c>
      <c r="CV9" s="65"/>
    </row>
    <row r="10" spans="1:100" s="66" customFormat="1" ht="21.95" customHeight="1" x14ac:dyDescent="0.2">
      <c r="A10" s="264"/>
      <c r="B10" s="173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84">
        <v>44682</v>
      </c>
      <c r="N10" s="78">
        <f>M10+7</f>
        <v>44689</v>
      </c>
      <c r="O10" s="71">
        <f t="shared" ref="O10:BZ10" si="6">N10+7</f>
        <v>44696</v>
      </c>
      <c r="P10" s="78">
        <f t="shared" si="6"/>
        <v>44703</v>
      </c>
      <c r="Q10" s="71">
        <f t="shared" si="6"/>
        <v>44710</v>
      </c>
      <c r="R10" s="78">
        <f t="shared" si="6"/>
        <v>44717</v>
      </c>
      <c r="S10" s="71">
        <f t="shared" si="6"/>
        <v>44724</v>
      </c>
      <c r="T10" s="78">
        <f t="shared" si="6"/>
        <v>44731</v>
      </c>
      <c r="U10" s="71">
        <f t="shared" si="6"/>
        <v>44738</v>
      </c>
      <c r="V10" s="78">
        <f t="shared" si="6"/>
        <v>44745</v>
      </c>
      <c r="W10" s="71">
        <f t="shared" si="6"/>
        <v>44752</v>
      </c>
      <c r="X10" s="78">
        <f t="shared" si="6"/>
        <v>44759</v>
      </c>
      <c r="Y10" s="71">
        <f t="shared" si="6"/>
        <v>44766</v>
      </c>
      <c r="Z10" s="78">
        <f t="shared" si="6"/>
        <v>44773</v>
      </c>
      <c r="AA10" s="71">
        <f t="shared" si="6"/>
        <v>44780</v>
      </c>
      <c r="AB10" s="78">
        <f t="shared" si="6"/>
        <v>44787</v>
      </c>
      <c r="AC10" s="71">
        <f t="shared" si="6"/>
        <v>44794</v>
      </c>
      <c r="AD10" s="78">
        <f t="shared" si="6"/>
        <v>44801</v>
      </c>
      <c r="AE10" s="71">
        <f t="shared" si="6"/>
        <v>44808</v>
      </c>
      <c r="AF10" s="78">
        <f t="shared" si="6"/>
        <v>44815</v>
      </c>
      <c r="AG10" s="71">
        <f t="shared" si="6"/>
        <v>44822</v>
      </c>
      <c r="AH10" s="78">
        <f t="shared" si="6"/>
        <v>44829</v>
      </c>
      <c r="AI10" s="71">
        <f t="shared" si="6"/>
        <v>44836</v>
      </c>
      <c r="AJ10" s="78">
        <f t="shared" si="6"/>
        <v>44843</v>
      </c>
      <c r="AK10" s="71">
        <f t="shared" si="6"/>
        <v>44850</v>
      </c>
      <c r="AL10" s="78">
        <f t="shared" si="6"/>
        <v>44857</v>
      </c>
      <c r="AM10" s="71">
        <f t="shared" si="6"/>
        <v>44864</v>
      </c>
      <c r="AN10" s="78">
        <f t="shared" si="6"/>
        <v>44871</v>
      </c>
      <c r="AO10" s="71">
        <f t="shared" si="6"/>
        <v>44878</v>
      </c>
      <c r="AP10" s="78">
        <f t="shared" si="6"/>
        <v>44885</v>
      </c>
      <c r="AQ10" s="71">
        <f t="shared" si="6"/>
        <v>44892</v>
      </c>
      <c r="AR10" s="78">
        <f t="shared" si="6"/>
        <v>44899</v>
      </c>
      <c r="AS10" s="71">
        <f t="shared" si="6"/>
        <v>44906</v>
      </c>
      <c r="AT10" s="78">
        <f t="shared" si="6"/>
        <v>44913</v>
      </c>
      <c r="AU10" s="71">
        <f t="shared" si="6"/>
        <v>44920</v>
      </c>
      <c r="AV10" s="78">
        <f t="shared" si="6"/>
        <v>44927</v>
      </c>
      <c r="AW10" s="71">
        <f t="shared" si="6"/>
        <v>44934</v>
      </c>
      <c r="AX10" s="78">
        <f t="shared" si="6"/>
        <v>44941</v>
      </c>
      <c r="AY10" s="71">
        <f t="shared" si="6"/>
        <v>44948</v>
      </c>
      <c r="AZ10" s="78">
        <f t="shared" si="6"/>
        <v>44955</v>
      </c>
      <c r="BA10" s="71">
        <f t="shared" si="6"/>
        <v>44962</v>
      </c>
      <c r="BB10" s="78">
        <f t="shared" si="6"/>
        <v>44969</v>
      </c>
      <c r="BC10" s="71">
        <f t="shared" si="6"/>
        <v>44976</v>
      </c>
      <c r="BD10" s="78">
        <f t="shared" si="6"/>
        <v>44983</v>
      </c>
      <c r="BE10" s="71">
        <f t="shared" si="6"/>
        <v>44990</v>
      </c>
      <c r="BF10" s="78">
        <f t="shared" si="6"/>
        <v>44997</v>
      </c>
      <c r="BG10" s="71">
        <f t="shared" si="6"/>
        <v>45004</v>
      </c>
      <c r="BH10" s="78">
        <f t="shared" si="6"/>
        <v>45011</v>
      </c>
      <c r="BI10" s="71">
        <f t="shared" si="6"/>
        <v>45018</v>
      </c>
      <c r="BJ10" s="78">
        <f t="shared" si="6"/>
        <v>45025</v>
      </c>
      <c r="BK10" s="71">
        <f t="shared" si="6"/>
        <v>45032</v>
      </c>
      <c r="BL10" s="78">
        <f t="shared" si="6"/>
        <v>45039</v>
      </c>
      <c r="BM10" s="71">
        <f t="shared" si="6"/>
        <v>45046</v>
      </c>
      <c r="BN10" s="78">
        <f t="shared" si="6"/>
        <v>45053</v>
      </c>
      <c r="BO10" s="71">
        <f t="shared" si="6"/>
        <v>45060</v>
      </c>
      <c r="BP10" s="78">
        <f t="shared" si="6"/>
        <v>45067</v>
      </c>
      <c r="BQ10" s="71">
        <f t="shared" si="6"/>
        <v>45074</v>
      </c>
      <c r="BR10" s="78">
        <f t="shared" si="6"/>
        <v>45081</v>
      </c>
      <c r="BS10" s="71">
        <f t="shared" si="6"/>
        <v>45088</v>
      </c>
      <c r="BT10" s="78">
        <f t="shared" si="6"/>
        <v>45095</v>
      </c>
      <c r="BU10" s="71">
        <f t="shared" si="6"/>
        <v>45102</v>
      </c>
      <c r="BV10" s="78">
        <f t="shared" si="6"/>
        <v>45109</v>
      </c>
      <c r="BW10" s="71">
        <f t="shared" si="6"/>
        <v>45116</v>
      </c>
      <c r="BX10" s="78">
        <f t="shared" si="6"/>
        <v>45123</v>
      </c>
      <c r="BY10" s="71">
        <f t="shared" si="6"/>
        <v>45130</v>
      </c>
      <c r="BZ10" s="78">
        <f t="shared" si="6"/>
        <v>45137</v>
      </c>
      <c r="CA10" s="71">
        <f t="shared" ref="CA10:CU10" si="7">BZ10+7</f>
        <v>45144</v>
      </c>
      <c r="CB10" s="78">
        <f t="shared" si="7"/>
        <v>45151</v>
      </c>
      <c r="CC10" s="71">
        <f t="shared" si="7"/>
        <v>45158</v>
      </c>
      <c r="CD10" s="78">
        <f t="shared" si="7"/>
        <v>45165</v>
      </c>
      <c r="CE10" s="71">
        <f t="shared" si="7"/>
        <v>45172</v>
      </c>
      <c r="CF10" s="78">
        <f t="shared" si="7"/>
        <v>45179</v>
      </c>
      <c r="CG10" s="71">
        <f t="shared" si="7"/>
        <v>45186</v>
      </c>
      <c r="CH10" s="78">
        <f t="shared" si="7"/>
        <v>45193</v>
      </c>
      <c r="CI10" s="71">
        <f t="shared" si="7"/>
        <v>45200</v>
      </c>
      <c r="CJ10" s="78">
        <f t="shared" si="7"/>
        <v>45207</v>
      </c>
      <c r="CK10" s="71">
        <f t="shared" si="7"/>
        <v>45214</v>
      </c>
      <c r="CL10" s="78">
        <f t="shared" si="7"/>
        <v>45221</v>
      </c>
      <c r="CM10" s="71">
        <f t="shared" si="7"/>
        <v>45228</v>
      </c>
      <c r="CN10" s="78">
        <f t="shared" si="7"/>
        <v>45235</v>
      </c>
      <c r="CO10" s="71">
        <f t="shared" si="7"/>
        <v>45242</v>
      </c>
      <c r="CP10" s="78">
        <f t="shared" si="7"/>
        <v>45249</v>
      </c>
      <c r="CQ10" s="71">
        <f t="shared" si="7"/>
        <v>45256</v>
      </c>
      <c r="CR10" s="78">
        <f t="shared" si="7"/>
        <v>45263</v>
      </c>
      <c r="CS10" s="71">
        <f t="shared" si="7"/>
        <v>45270</v>
      </c>
      <c r="CT10" s="78">
        <f t="shared" si="7"/>
        <v>45277</v>
      </c>
      <c r="CU10" s="71">
        <f t="shared" si="7"/>
        <v>45284</v>
      </c>
      <c r="CV10" s="65"/>
    </row>
    <row r="11" spans="1:100" ht="36.950000000000003" customHeight="1" x14ac:dyDescent="0.2">
      <c r="A11" s="44"/>
      <c r="B11" s="206" t="s">
        <v>63</v>
      </c>
      <c r="C11" s="79" t="s">
        <v>2</v>
      </c>
      <c r="D11" s="79" t="s">
        <v>16</v>
      </c>
      <c r="E11" s="79" t="s">
        <v>3</v>
      </c>
      <c r="F11" s="80" t="s">
        <v>161</v>
      </c>
      <c r="G11" s="80" t="s">
        <v>158</v>
      </c>
      <c r="H11" s="80" t="s">
        <v>156</v>
      </c>
      <c r="I11" s="80" t="s">
        <v>55</v>
      </c>
      <c r="J11" s="80" t="s">
        <v>159</v>
      </c>
      <c r="K11" s="80" t="s">
        <v>157</v>
      </c>
      <c r="L11" s="80" t="s">
        <v>162</v>
      </c>
      <c r="M11" s="194" t="s">
        <v>69</v>
      </c>
      <c r="N11" s="74" t="s">
        <v>70</v>
      </c>
      <c r="O11" s="74" t="s">
        <v>71</v>
      </c>
      <c r="P11" s="74" t="s">
        <v>72</v>
      </c>
      <c r="Q11" s="74" t="s">
        <v>73</v>
      </c>
      <c r="R11" s="74" t="s">
        <v>74</v>
      </c>
      <c r="S11" s="74" t="s">
        <v>75</v>
      </c>
      <c r="T11" s="74" t="s">
        <v>87</v>
      </c>
      <c r="U11" s="74" t="s">
        <v>88</v>
      </c>
      <c r="V11" s="74" t="s">
        <v>89</v>
      </c>
      <c r="W11" s="74" t="s">
        <v>90</v>
      </c>
      <c r="X11" s="74" t="s">
        <v>91</v>
      </c>
      <c r="Y11" s="74" t="s">
        <v>92</v>
      </c>
      <c r="Z11" s="74" t="s">
        <v>93</v>
      </c>
      <c r="AA11" s="74" t="s">
        <v>94</v>
      </c>
      <c r="AB11" s="74" t="s">
        <v>95</v>
      </c>
      <c r="AC11" s="74" t="s">
        <v>96</v>
      </c>
      <c r="AD11" s="74" t="s">
        <v>97</v>
      </c>
      <c r="AE11" s="74" t="s">
        <v>98</v>
      </c>
      <c r="AF11" s="74" t="s">
        <v>99</v>
      </c>
      <c r="AG11" s="74" t="s">
        <v>100</v>
      </c>
      <c r="AH11" s="74" t="s">
        <v>76</v>
      </c>
      <c r="AI11" s="74" t="s">
        <v>77</v>
      </c>
      <c r="AJ11" s="74" t="s">
        <v>78</v>
      </c>
      <c r="AK11" s="74" t="s">
        <v>79</v>
      </c>
      <c r="AL11" s="74" t="s">
        <v>80</v>
      </c>
      <c r="AM11" s="74" t="s">
        <v>81</v>
      </c>
      <c r="AN11" s="74" t="s">
        <v>82</v>
      </c>
      <c r="AO11" s="74" t="s">
        <v>83</v>
      </c>
      <c r="AP11" s="74" t="s">
        <v>84</v>
      </c>
      <c r="AQ11" s="74" t="s">
        <v>85</v>
      </c>
      <c r="AR11" s="74" t="s">
        <v>86</v>
      </c>
      <c r="AS11" s="74" t="s">
        <v>101</v>
      </c>
      <c r="AT11" s="74" t="s">
        <v>102</v>
      </c>
      <c r="AU11" s="74" t="s">
        <v>103</v>
      </c>
      <c r="AV11" s="74" t="s">
        <v>104</v>
      </c>
      <c r="AW11" s="74" t="s">
        <v>105</v>
      </c>
      <c r="AX11" s="74" t="s">
        <v>106</v>
      </c>
      <c r="AY11" s="74" t="s">
        <v>107</v>
      </c>
      <c r="AZ11" s="74" t="s">
        <v>108</v>
      </c>
      <c r="BA11" s="74" t="s">
        <v>109</v>
      </c>
      <c r="BB11" s="74" t="s">
        <v>110</v>
      </c>
      <c r="BC11" s="74" t="s">
        <v>111</v>
      </c>
      <c r="BD11" s="74" t="s">
        <v>112</v>
      </c>
      <c r="BE11" s="74" t="s">
        <v>113</v>
      </c>
      <c r="BF11" s="74" t="s">
        <v>114</v>
      </c>
      <c r="BG11" s="74" t="s">
        <v>115</v>
      </c>
      <c r="BH11" s="74" t="s">
        <v>116</v>
      </c>
      <c r="BI11" s="74" t="s">
        <v>117</v>
      </c>
      <c r="BJ11" s="74" t="s">
        <v>118</v>
      </c>
      <c r="BK11" s="74" t="s">
        <v>119</v>
      </c>
      <c r="BL11" s="74" t="s">
        <v>120</v>
      </c>
      <c r="BM11" s="74" t="s">
        <v>121</v>
      </c>
      <c r="BN11" s="74" t="s">
        <v>122</v>
      </c>
      <c r="BO11" s="74" t="s">
        <v>123</v>
      </c>
      <c r="BP11" s="74" t="s">
        <v>124</v>
      </c>
      <c r="BQ11" s="74" t="s">
        <v>125</v>
      </c>
      <c r="BR11" s="74" t="s">
        <v>126</v>
      </c>
      <c r="BS11" s="74" t="s">
        <v>127</v>
      </c>
      <c r="BT11" s="74" t="s">
        <v>128</v>
      </c>
      <c r="BU11" s="74" t="s">
        <v>129</v>
      </c>
      <c r="BV11" s="74" t="s">
        <v>130</v>
      </c>
      <c r="BW11" s="74" t="s">
        <v>131</v>
      </c>
      <c r="BX11" s="74" t="s">
        <v>132</v>
      </c>
      <c r="BY11" s="74" t="s">
        <v>133</v>
      </c>
      <c r="BZ11" s="74" t="s">
        <v>134</v>
      </c>
      <c r="CA11" s="74" t="s">
        <v>135</v>
      </c>
      <c r="CB11" s="74" t="s">
        <v>136</v>
      </c>
      <c r="CC11" s="74" t="s">
        <v>137</v>
      </c>
      <c r="CD11" s="74" t="s">
        <v>138</v>
      </c>
      <c r="CE11" s="74" t="s">
        <v>139</v>
      </c>
      <c r="CF11" s="74" t="s">
        <v>140</v>
      </c>
      <c r="CG11" s="74" t="s">
        <v>141</v>
      </c>
      <c r="CH11" s="74" t="s">
        <v>142</v>
      </c>
      <c r="CI11" s="74" t="s">
        <v>143</v>
      </c>
      <c r="CJ11" s="74" t="s">
        <v>144</v>
      </c>
      <c r="CK11" s="74" t="s">
        <v>145</v>
      </c>
      <c r="CL11" s="74" t="s">
        <v>146</v>
      </c>
      <c r="CM11" s="74" t="s">
        <v>147</v>
      </c>
      <c r="CN11" s="74" t="s">
        <v>148</v>
      </c>
      <c r="CO11" s="74" t="s">
        <v>149</v>
      </c>
      <c r="CP11" s="74" t="s">
        <v>150</v>
      </c>
      <c r="CQ11" s="74" t="s">
        <v>151</v>
      </c>
      <c r="CR11" s="74" t="s">
        <v>152</v>
      </c>
      <c r="CS11" s="74" t="s">
        <v>153</v>
      </c>
      <c r="CT11" s="74" t="s">
        <v>154</v>
      </c>
      <c r="CU11" s="75" t="s">
        <v>155</v>
      </c>
      <c r="CV11" s="51"/>
    </row>
    <row r="12" spans="1:100" ht="30" customHeight="1" x14ac:dyDescent="0.25">
      <c r="A12" s="44"/>
      <c r="B12" s="207" t="s">
        <v>39</v>
      </c>
      <c r="C12" s="49"/>
      <c r="D12" s="37" t="s">
        <v>28</v>
      </c>
      <c r="E12" s="41">
        <v>0.22</v>
      </c>
      <c r="F12" s="108">
        <v>44805</v>
      </c>
      <c r="G12" s="83">
        <f>YEAR(Tableau323[[#This Row],[Début]])</f>
        <v>2022</v>
      </c>
      <c r="H12" s="83">
        <f>WEEKNUM($F12)</f>
        <v>36</v>
      </c>
      <c r="I12" s="83">
        <v>15</v>
      </c>
      <c r="J12" s="83">
        <f t="shared" ref="J12:J18" si="8">YEAR(L12)</f>
        <v>2022</v>
      </c>
      <c r="K12" s="83">
        <f>WEEKNUM($L12)</f>
        <v>38</v>
      </c>
      <c r="L12" s="174">
        <f>IF(F12= "",0,F12+I12)</f>
        <v>44820</v>
      </c>
      <c r="M12" s="195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73"/>
    </row>
    <row r="13" spans="1:100" ht="30" customHeight="1" x14ac:dyDescent="0.25">
      <c r="A13" s="44"/>
      <c r="B13" s="207" t="s">
        <v>166</v>
      </c>
      <c r="C13" s="30"/>
      <c r="D13" s="31"/>
      <c r="E13" s="32"/>
      <c r="F13" s="92"/>
      <c r="G13" s="34">
        <f>YEAR(Tableau323[[#This Row],[Début]])</f>
        <v>1900</v>
      </c>
      <c r="H13" s="83">
        <f t="shared" ref="H13:H18" si="9">WEEKNUM($F13)</f>
        <v>0</v>
      </c>
      <c r="I13" s="34"/>
      <c r="J13" s="34">
        <f t="shared" si="8"/>
        <v>1900</v>
      </c>
      <c r="K13" s="83">
        <f t="shared" ref="K13:K18" si="10">WEEKNUM($L13)</f>
        <v>0</v>
      </c>
      <c r="L13" s="174">
        <f t="shared" ref="L13:L18" si="11">IF(F13= "",0,F13+I13)</f>
        <v>0</v>
      </c>
      <c r="M13" s="196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2"/>
    </row>
    <row r="14" spans="1:100" ht="30" customHeight="1" x14ac:dyDescent="0.25">
      <c r="A14" s="44"/>
      <c r="B14" s="167" t="s">
        <v>167</v>
      </c>
      <c r="C14" s="30"/>
      <c r="D14" s="31"/>
      <c r="E14" s="36">
        <v>0</v>
      </c>
      <c r="F14" s="92">
        <v>44821</v>
      </c>
      <c r="G14" s="34">
        <f>YEAR(Tableau323[[#This Row],[Début]])</f>
        <v>2022</v>
      </c>
      <c r="H14" s="83">
        <f t="shared" si="9"/>
        <v>38</v>
      </c>
      <c r="I14" s="34">
        <v>5</v>
      </c>
      <c r="J14" s="34">
        <f t="shared" si="8"/>
        <v>2022</v>
      </c>
      <c r="K14" s="83">
        <f t="shared" si="10"/>
        <v>39</v>
      </c>
      <c r="L14" s="174">
        <f t="shared" si="11"/>
        <v>44826</v>
      </c>
      <c r="M14" s="195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73"/>
    </row>
    <row r="15" spans="1:100" ht="30" customHeight="1" x14ac:dyDescent="0.25">
      <c r="A15" s="260"/>
      <c r="B15" s="167" t="s">
        <v>168</v>
      </c>
      <c r="C15" s="30"/>
      <c r="D15" s="31"/>
      <c r="E15" s="36">
        <v>0</v>
      </c>
      <c r="F15" s="92">
        <v>44827</v>
      </c>
      <c r="G15" s="34">
        <f>YEAR(Tableau323[[#This Row],[Début]])</f>
        <v>2022</v>
      </c>
      <c r="H15" s="83">
        <f t="shared" si="9"/>
        <v>39</v>
      </c>
      <c r="I15" s="34">
        <v>20</v>
      </c>
      <c r="J15" s="34">
        <f t="shared" si="8"/>
        <v>2022</v>
      </c>
      <c r="K15" s="83">
        <f t="shared" si="10"/>
        <v>42</v>
      </c>
      <c r="L15" s="174">
        <f t="shared" si="11"/>
        <v>44847</v>
      </c>
      <c r="M15" s="19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73"/>
      <c r="CV15" s="91"/>
    </row>
    <row r="16" spans="1:100" ht="30" customHeight="1" x14ac:dyDescent="0.25">
      <c r="A16" s="260"/>
      <c r="B16" s="207" t="s">
        <v>40</v>
      </c>
      <c r="C16" s="30"/>
      <c r="D16" s="31"/>
      <c r="E16" s="36"/>
      <c r="F16" s="92"/>
      <c r="G16" s="34">
        <f>YEAR(Tableau323[[#This Row],[Début]])</f>
        <v>1900</v>
      </c>
      <c r="H16" s="83">
        <f t="shared" si="9"/>
        <v>0</v>
      </c>
      <c r="I16" s="34"/>
      <c r="J16" s="34">
        <f t="shared" si="8"/>
        <v>1900</v>
      </c>
      <c r="K16" s="83">
        <f t="shared" si="10"/>
        <v>0</v>
      </c>
      <c r="L16" s="174">
        <f t="shared" si="11"/>
        <v>0</v>
      </c>
      <c r="M16" s="195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73"/>
      <c r="CV16" s="91"/>
    </row>
    <row r="17" spans="1:101" ht="30" customHeight="1" x14ac:dyDescent="0.25">
      <c r="A17" s="260"/>
      <c r="B17" s="168" t="s">
        <v>41</v>
      </c>
      <c r="C17" s="18"/>
      <c r="D17" s="35" t="s">
        <v>28</v>
      </c>
      <c r="E17" s="42">
        <v>0</v>
      </c>
      <c r="F17" s="93">
        <v>44821</v>
      </c>
      <c r="G17" s="87">
        <f>YEAR(Tableau323[[#This Row],[Début]])</f>
        <v>2022</v>
      </c>
      <c r="H17" s="83">
        <f t="shared" si="9"/>
        <v>38</v>
      </c>
      <c r="I17" s="87">
        <v>20</v>
      </c>
      <c r="J17" s="87">
        <f t="shared" si="8"/>
        <v>2022</v>
      </c>
      <c r="K17" s="83">
        <f t="shared" si="10"/>
        <v>41</v>
      </c>
      <c r="L17" s="174">
        <f t="shared" si="11"/>
        <v>44841</v>
      </c>
      <c r="M17" s="19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2"/>
    </row>
    <row r="18" spans="1:101" ht="30" customHeight="1" x14ac:dyDescent="0.25">
      <c r="A18" s="260"/>
      <c r="B18" s="167" t="s">
        <v>42</v>
      </c>
      <c r="C18" s="30"/>
      <c r="D18" s="31" t="s">
        <v>28</v>
      </c>
      <c r="E18" s="32">
        <v>0</v>
      </c>
      <c r="F18" s="92">
        <v>44842</v>
      </c>
      <c r="G18" s="34">
        <f>YEAR(Tableau323[[#This Row],[Début]])</f>
        <v>2022</v>
      </c>
      <c r="H18" s="83">
        <f t="shared" si="9"/>
        <v>41</v>
      </c>
      <c r="I18" s="34">
        <v>23</v>
      </c>
      <c r="J18" s="34">
        <f t="shared" si="8"/>
        <v>2022</v>
      </c>
      <c r="K18" s="83">
        <f t="shared" si="10"/>
        <v>45</v>
      </c>
      <c r="L18" s="174">
        <f t="shared" si="11"/>
        <v>44865</v>
      </c>
      <c r="M18" s="195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73"/>
    </row>
    <row r="19" spans="1:101" ht="24.95" customHeight="1" x14ac:dyDescent="0.25">
      <c r="A19" s="260"/>
      <c r="B19" s="167" t="s">
        <v>171</v>
      </c>
      <c r="C19" s="30"/>
      <c r="D19" s="31"/>
      <c r="E19" s="117">
        <f>SUBTOTAL(101,Tableau323[%
Avancement])</f>
        <v>4.3999999999999997E-2</v>
      </c>
      <c r="F19" s="31"/>
      <c r="G19" s="31"/>
      <c r="H19" s="31"/>
      <c r="I19" s="31"/>
      <c r="J19" s="31"/>
      <c r="K19" s="31"/>
      <c r="L19" s="83"/>
      <c r="M19" s="209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9"/>
    </row>
    <row r="20" spans="1:101" ht="24.95" customHeight="1" x14ac:dyDescent="0.25">
      <c r="A20" s="260"/>
      <c r="B20" s="167"/>
      <c r="C20" s="30"/>
      <c r="D20" s="31"/>
      <c r="E20" s="32"/>
      <c r="F20" s="92"/>
      <c r="G20" s="34"/>
      <c r="H20" s="34"/>
      <c r="I20" s="34"/>
      <c r="J20" s="34"/>
      <c r="K20" s="34"/>
      <c r="L20" s="174"/>
      <c r="M20" s="19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73"/>
      <c r="CV20" s="91"/>
    </row>
    <row r="21" spans="1:101" ht="24.95" customHeight="1" x14ac:dyDescent="0.25">
      <c r="A21" s="44"/>
      <c r="B21" s="167"/>
      <c r="C21" s="38"/>
      <c r="D21" s="31"/>
      <c r="E21" s="36"/>
      <c r="F21" s="33"/>
      <c r="G21" s="34"/>
      <c r="H21" s="34"/>
      <c r="I21" s="34"/>
      <c r="J21" s="34"/>
      <c r="K21" s="34"/>
      <c r="L21" s="174"/>
      <c r="M21" s="200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25"/>
      <c r="CW21" s="25"/>
    </row>
    <row r="22" spans="1:101" ht="24.95" customHeight="1" x14ac:dyDescent="0.25">
      <c r="A22" s="44"/>
      <c r="B22" s="167"/>
      <c r="C22" s="38"/>
      <c r="D22" s="31"/>
      <c r="E22" s="36"/>
      <c r="F22" s="33"/>
      <c r="G22" s="34"/>
      <c r="H22" s="34"/>
      <c r="I22" s="34"/>
      <c r="J22" s="34"/>
      <c r="K22" s="34"/>
      <c r="L22" s="174"/>
      <c r="M22" s="200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25"/>
      <c r="CW22" s="25"/>
    </row>
    <row r="23" spans="1:101" ht="24.95" customHeight="1" x14ac:dyDescent="0.25">
      <c r="A23" s="44"/>
      <c r="B23" s="167"/>
      <c r="C23" s="38"/>
      <c r="D23" s="31"/>
      <c r="E23" s="36"/>
      <c r="F23" s="33"/>
      <c r="G23" s="34"/>
      <c r="H23" s="34"/>
      <c r="I23" s="34"/>
      <c r="J23" s="34"/>
      <c r="K23" s="34"/>
      <c r="L23" s="174"/>
      <c r="M23" s="200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25"/>
      <c r="CW23" s="25"/>
    </row>
    <row r="24" spans="1:101" ht="24.95" customHeight="1" x14ac:dyDescent="0.25">
      <c r="A24" s="44"/>
      <c r="B24" s="168"/>
      <c r="C24" s="57"/>
      <c r="D24" s="57"/>
      <c r="E24" s="57"/>
      <c r="F24" s="57"/>
      <c r="G24" s="57"/>
      <c r="H24" s="57"/>
      <c r="I24" s="57"/>
      <c r="J24" s="57"/>
      <c r="K24" s="57"/>
      <c r="L24" s="18"/>
      <c r="M24" s="202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25"/>
      <c r="CW24" s="25"/>
    </row>
    <row r="25" spans="1:101" ht="24.95" customHeight="1" x14ac:dyDescent="0.25">
      <c r="A25" s="44"/>
      <c r="B25" s="169" t="s">
        <v>163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201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25"/>
      <c r="CW25" s="25"/>
    </row>
    <row r="26" spans="1:101" ht="24.95" customHeight="1" x14ac:dyDescent="0.25">
      <c r="A26" s="44"/>
      <c r="B26" s="170" t="s">
        <v>177</v>
      </c>
      <c r="C26" s="57"/>
      <c r="D26" s="57"/>
      <c r="E26" s="57"/>
      <c r="F26" s="57"/>
      <c r="G26" s="57"/>
      <c r="H26" s="57"/>
      <c r="I26" s="57"/>
      <c r="J26" s="57"/>
      <c r="K26" s="57"/>
      <c r="L26" s="18"/>
      <c r="M26" s="202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25"/>
      <c r="CW26" s="25"/>
    </row>
    <row r="27" spans="1:101" ht="24.95" customHeight="1" x14ac:dyDescent="0.25">
      <c r="B27" s="166"/>
      <c r="C27" s="25"/>
      <c r="D27" s="25"/>
      <c r="E27" s="25"/>
      <c r="F27" s="25"/>
      <c r="G27" s="25"/>
      <c r="H27" s="25"/>
      <c r="I27" s="25"/>
      <c r="J27" s="25"/>
      <c r="K27" s="25"/>
      <c r="L27" s="166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25"/>
      <c r="CW27" s="25"/>
    </row>
    <row r="28" spans="1:101" ht="24.95" customHeight="1" x14ac:dyDescent="0.25">
      <c r="B28" s="166"/>
      <c r="C28" s="25"/>
      <c r="D28" s="25"/>
      <c r="E28" s="25"/>
      <c r="F28" s="25"/>
      <c r="G28" s="25"/>
      <c r="H28" s="25"/>
      <c r="I28" s="25"/>
      <c r="J28" s="25"/>
      <c r="K28" s="25"/>
      <c r="L28" s="166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3"/>
      <c r="CV28" s="25"/>
      <c r="CW28" s="25"/>
    </row>
    <row r="29" spans="1:101" ht="24.95" customHeight="1" x14ac:dyDescent="0.25">
      <c r="B29" s="166"/>
      <c r="C29" s="25"/>
      <c r="D29" s="25"/>
      <c r="E29" s="25"/>
      <c r="F29" s="25"/>
      <c r="G29" s="25"/>
      <c r="H29" s="25"/>
      <c r="I29" s="25"/>
      <c r="J29" s="25"/>
      <c r="K29" s="25"/>
      <c r="L29" s="166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3"/>
    </row>
    <row r="30" spans="1:101" ht="24.95" customHeight="1" x14ac:dyDescent="0.25"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</row>
    <row r="31" spans="1:101" ht="24.95" customHeight="1" x14ac:dyDescent="0.25"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</row>
    <row r="32" spans="1:101" ht="24.95" customHeight="1" x14ac:dyDescent="0.25"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</sheetData>
  <mergeCells count="6">
    <mergeCell ref="M6:CU6"/>
    <mergeCell ref="A15:A20"/>
    <mergeCell ref="B1:L1"/>
    <mergeCell ref="C4:E4"/>
    <mergeCell ref="C6:D6"/>
    <mergeCell ref="A2:A10"/>
  </mergeCells>
  <conditionalFormatting sqref="M12:CU18 M20:CU23">
    <cfRule type="expression" dxfId="603" priority="1">
      <formula>AND($G12=M$7,M$9&gt;=$H12,M$9&lt;=$K12)</formula>
    </cfRule>
    <cfRule type="expression" dxfId="602" priority="3">
      <formula>AND($J12=M$7,M$9&gt;=$H12,M$9&lt;=$K12)</formula>
    </cfRule>
  </conditionalFormatting>
  <conditionalFormatting sqref="L1:L18 L20:L1048576">
    <cfRule type="cellIs" dxfId="601" priority="2" operator="equal">
      <formula>0</formula>
    </cfRule>
  </conditionalFormatting>
  <dataValidations count="1">
    <dataValidation type="list" allowBlank="1" showInputMessage="1" showErrorMessage="1" sqref="D12:D18 D20:D23" xr:uid="{7F91FBCF-CA7A-C64C-AD45-79F219CDDA08}">
      <formula1>"Oui,Non"</formula1>
    </dataValidation>
  </dataValidations>
  <pageMargins left="0.25" right="0.25" top="0.3888888888888889" bottom="0.3611111111111111" header="0.3" footer="0.3"/>
  <pageSetup paperSize="5" orientation="landscape" horizontalDpi="0" verticalDpi="0"/>
  <ignoredErrors>
    <ignoredError sqref="A1" numberStoredAsText="1"/>
  </ignoredErrors>
  <drawing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168B-E06B-224C-B7AB-FA8A2DC027C9}">
  <sheetPr>
    <tabColor rgb="FFA2C33A"/>
  </sheetPr>
  <dimension ref="A1:CW606"/>
  <sheetViews>
    <sheetView zoomScale="90" zoomScaleNormal="90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 activeCell="Q24" sqref="Q24"/>
    </sheetView>
  </sheetViews>
  <sheetFormatPr baseColWidth="10" defaultColWidth="10.875" defaultRowHeight="15.95" customHeight="1" x14ac:dyDescent="0.25"/>
  <cols>
    <col min="1" max="1" width="7.5" style="166" customWidth="1"/>
    <col min="2" max="2" width="50" style="26" customWidth="1"/>
    <col min="3" max="3" width="26.125" style="4" customWidth="1"/>
    <col min="4" max="4" width="10.625" style="4" customWidth="1"/>
    <col min="5" max="5" width="11" style="4" customWidth="1"/>
    <col min="6" max="6" width="10.875" style="4" customWidth="1"/>
    <col min="7" max="8" width="10.875" style="4" hidden="1" customWidth="1"/>
    <col min="9" max="9" width="7.5" style="4" customWidth="1"/>
    <col min="10" max="11" width="9.125" style="4" hidden="1" customWidth="1"/>
    <col min="12" max="12" width="10.875" style="26" customWidth="1"/>
    <col min="13" max="13" width="3.625" style="62" customWidth="1"/>
    <col min="14" max="99" width="3.625" style="64" customWidth="1"/>
    <col min="100" max="16384" width="10.875" style="4"/>
  </cols>
  <sheetData>
    <row r="1" spans="1:100" ht="39.950000000000003" customHeight="1" x14ac:dyDescent="0.25">
      <c r="A1" s="159" t="s">
        <v>9</v>
      </c>
      <c r="B1" s="268" t="s">
        <v>8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12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</row>
    <row r="2" spans="1:100" ht="9" customHeight="1" x14ac:dyDescent="0.25">
      <c r="A2" s="271" t="s">
        <v>180</v>
      </c>
      <c r="B2" s="48"/>
      <c r="C2" s="47"/>
      <c r="D2" s="47"/>
      <c r="E2" s="47"/>
      <c r="F2" s="47"/>
      <c r="G2" s="47"/>
      <c r="H2" s="47"/>
      <c r="I2" s="47"/>
      <c r="J2" s="47"/>
      <c r="K2" s="47"/>
      <c r="L2" s="48"/>
      <c r="M2" s="212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</row>
    <row r="3" spans="1:100" ht="12" customHeight="1" x14ac:dyDescent="0.25">
      <c r="A3" s="271"/>
      <c r="B3" s="210" t="s">
        <v>58</v>
      </c>
      <c r="C3" s="110" t="s">
        <v>61</v>
      </c>
      <c r="D3" s="110"/>
      <c r="E3" s="47"/>
      <c r="F3" s="47"/>
      <c r="G3" s="47"/>
      <c r="H3" s="47"/>
      <c r="I3" s="47"/>
      <c r="J3" s="47"/>
      <c r="K3" s="47"/>
      <c r="L3" s="48"/>
      <c r="M3" s="212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</row>
    <row r="4" spans="1:100" ht="30" customHeight="1" x14ac:dyDescent="0.2">
      <c r="A4" s="271"/>
      <c r="B4" s="211" t="s">
        <v>59</v>
      </c>
      <c r="C4" s="269">
        <v>44866</v>
      </c>
      <c r="D4" s="269"/>
      <c r="E4" s="269"/>
      <c r="F4" s="47"/>
      <c r="G4" s="47"/>
      <c r="H4" s="47"/>
      <c r="I4" s="47"/>
      <c r="J4" s="47"/>
      <c r="K4" s="47"/>
      <c r="L4" s="48"/>
      <c r="M4" s="212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51"/>
    </row>
    <row r="5" spans="1:100" ht="12" customHeight="1" x14ac:dyDescent="0.25">
      <c r="A5" s="271"/>
      <c r="B5" s="210" t="s">
        <v>60</v>
      </c>
      <c r="C5" s="110" t="s">
        <v>175</v>
      </c>
      <c r="D5" s="47"/>
      <c r="E5" s="47"/>
      <c r="F5" s="47"/>
      <c r="G5" s="47"/>
      <c r="H5" s="47"/>
      <c r="I5" s="47"/>
      <c r="J5" s="47"/>
      <c r="K5" s="47"/>
      <c r="L5" s="48"/>
      <c r="M5" s="212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</row>
    <row r="6" spans="1:100" ht="30" customHeight="1" thickBot="1" x14ac:dyDescent="0.25">
      <c r="A6" s="271"/>
      <c r="B6" s="211" t="s">
        <v>59</v>
      </c>
      <c r="C6" s="270">
        <v>6</v>
      </c>
      <c r="D6" s="270"/>
      <c r="E6" s="47"/>
      <c r="F6" s="47"/>
      <c r="G6" s="47"/>
      <c r="H6" s="47"/>
      <c r="I6" s="47"/>
      <c r="J6" s="47"/>
      <c r="K6" s="47"/>
      <c r="L6" s="48"/>
      <c r="M6" s="265" t="s">
        <v>179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51"/>
    </row>
    <row r="7" spans="1:100" s="66" customFormat="1" ht="33.950000000000003" customHeight="1" thickTop="1" x14ac:dyDescent="0.2">
      <c r="A7" s="271"/>
      <c r="B7" s="191"/>
      <c r="C7" s="147"/>
      <c r="D7" s="147"/>
      <c r="E7" s="147"/>
      <c r="F7" s="148"/>
      <c r="G7" s="148"/>
      <c r="H7" s="148"/>
      <c r="I7" s="148"/>
      <c r="J7" s="148"/>
      <c r="K7" s="148"/>
      <c r="L7" s="148"/>
      <c r="M7" s="181">
        <f>YEAR(M10)</f>
        <v>2022</v>
      </c>
      <c r="N7" s="76">
        <f t="shared" ref="N7:BY7" si="0">YEAR(N10)</f>
        <v>2022</v>
      </c>
      <c r="O7" s="67">
        <f t="shared" si="0"/>
        <v>2022</v>
      </c>
      <c r="P7" s="76">
        <f t="shared" si="0"/>
        <v>2022</v>
      </c>
      <c r="Q7" s="67">
        <f t="shared" si="0"/>
        <v>2022</v>
      </c>
      <c r="R7" s="76">
        <f t="shared" si="0"/>
        <v>2022</v>
      </c>
      <c r="S7" s="67">
        <f t="shared" si="0"/>
        <v>2022</v>
      </c>
      <c r="T7" s="76">
        <f t="shared" si="0"/>
        <v>2022</v>
      </c>
      <c r="U7" s="67">
        <f t="shared" si="0"/>
        <v>2022</v>
      </c>
      <c r="V7" s="76">
        <f t="shared" si="0"/>
        <v>2022</v>
      </c>
      <c r="W7" s="67">
        <f t="shared" si="0"/>
        <v>2022</v>
      </c>
      <c r="X7" s="76">
        <f t="shared" si="0"/>
        <v>2022</v>
      </c>
      <c r="Y7" s="67">
        <f t="shared" si="0"/>
        <v>2022</v>
      </c>
      <c r="Z7" s="76">
        <f t="shared" si="0"/>
        <v>2022</v>
      </c>
      <c r="AA7" s="67">
        <f t="shared" si="0"/>
        <v>2022</v>
      </c>
      <c r="AB7" s="76">
        <f t="shared" si="0"/>
        <v>2022</v>
      </c>
      <c r="AC7" s="67">
        <f t="shared" si="0"/>
        <v>2022</v>
      </c>
      <c r="AD7" s="76">
        <f t="shared" si="0"/>
        <v>2022</v>
      </c>
      <c r="AE7" s="67">
        <f t="shared" si="0"/>
        <v>2022</v>
      </c>
      <c r="AF7" s="76">
        <f t="shared" si="0"/>
        <v>2022</v>
      </c>
      <c r="AG7" s="67">
        <f t="shared" si="0"/>
        <v>2022</v>
      </c>
      <c r="AH7" s="76">
        <f t="shared" si="0"/>
        <v>2022</v>
      </c>
      <c r="AI7" s="67">
        <f t="shared" si="0"/>
        <v>2022</v>
      </c>
      <c r="AJ7" s="76">
        <f t="shared" si="0"/>
        <v>2022</v>
      </c>
      <c r="AK7" s="67">
        <f t="shared" si="0"/>
        <v>2022</v>
      </c>
      <c r="AL7" s="76">
        <f t="shared" si="0"/>
        <v>2022</v>
      </c>
      <c r="AM7" s="67">
        <f t="shared" si="0"/>
        <v>2022</v>
      </c>
      <c r="AN7" s="76">
        <f t="shared" si="0"/>
        <v>2022</v>
      </c>
      <c r="AO7" s="67">
        <f t="shared" si="0"/>
        <v>2022</v>
      </c>
      <c r="AP7" s="76">
        <f t="shared" si="0"/>
        <v>2022</v>
      </c>
      <c r="AQ7" s="67">
        <f t="shared" si="0"/>
        <v>2022</v>
      </c>
      <c r="AR7" s="76">
        <f t="shared" si="0"/>
        <v>2022</v>
      </c>
      <c r="AS7" s="67">
        <f t="shared" si="0"/>
        <v>2022</v>
      </c>
      <c r="AT7" s="76">
        <f t="shared" si="0"/>
        <v>2022</v>
      </c>
      <c r="AU7" s="67">
        <f t="shared" si="0"/>
        <v>2022</v>
      </c>
      <c r="AV7" s="76">
        <f t="shared" si="0"/>
        <v>2023</v>
      </c>
      <c r="AW7" s="67">
        <f t="shared" si="0"/>
        <v>2023</v>
      </c>
      <c r="AX7" s="76">
        <f t="shared" si="0"/>
        <v>2023</v>
      </c>
      <c r="AY7" s="67">
        <f t="shared" si="0"/>
        <v>2023</v>
      </c>
      <c r="AZ7" s="76">
        <f t="shared" si="0"/>
        <v>2023</v>
      </c>
      <c r="BA7" s="67">
        <f t="shared" si="0"/>
        <v>2023</v>
      </c>
      <c r="BB7" s="76">
        <f t="shared" si="0"/>
        <v>2023</v>
      </c>
      <c r="BC7" s="67">
        <f t="shared" si="0"/>
        <v>2023</v>
      </c>
      <c r="BD7" s="76">
        <f t="shared" si="0"/>
        <v>2023</v>
      </c>
      <c r="BE7" s="67">
        <f t="shared" si="0"/>
        <v>2023</v>
      </c>
      <c r="BF7" s="76">
        <f t="shared" si="0"/>
        <v>2023</v>
      </c>
      <c r="BG7" s="67">
        <f t="shared" si="0"/>
        <v>2023</v>
      </c>
      <c r="BH7" s="76">
        <f t="shared" si="0"/>
        <v>2023</v>
      </c>
      <c r="BI7" s="67">
        <f t="shared" si="0"/>
        <v>2023</v>
      </c>
      <c r="BJ7" s="76">
        <f t="shared" si="0"/>
        <v>2023</v>
      </c>
      <c r="BK7" s="67">
        <f t="shared" si="0"/>
        <v>2023</v>
      </c>
      <c r="BL7" s="76">
        <f t="shared" si="0"/>
        <v>2023</v>
      </c>
      <c r="BM7" s="67">
        <f t="shared" si="0"/>
        <v>2023</v>
      </c>
      <c r="BN7" s="76">
        <f t="shared" si="0"/>
        <v>2023</v>
      </c>
      <c r="BO7" s="67">
        <f t="shared" si="0"/>
        <v>2023</v>
      </c>
      <c r="BP7" s="76">
        <f t="shared" si="0"/>
        <v>2023</v>
      </c>
      <c r="BQ7" s="67">
        <f t="shared" si="0"/>
        <v>2023</v>
      </c>
      <c r="BR7" s="76">
        <f t="shared" si="0"/>
        <v>2023</v>
      </c>
      <c r="BS7" s="67">
        <f t="shared" si="0"/>
        <v>2023</v>
      </c>
      <c r="BT7" s="76">
        <f t="shared" si="0"/>
        <v>2023</v>
      </c>
      <c r="BU7" s="67">
        <f t="shared" si="0"/>
        <v>2023</v>
      </c>
      <c r="BV7" s="76">
        <f t="shared" si="0"/>
        <v>2023</v>
      </c>
      <c r="BW7" s="67">
        <f t="shared" si="0"/>
        <v>2023</v>
      </c>
      <c r="BX7" s="76">
        <f t="shared" si="0"/>
        <v>2023</v>
      </c>
      <c r="BY7" s="67">
        <f t="shared" si="0"/>
        <v>2023</v>
      </c>
      <c r="BZ7" s="76">
        <f t="shared" ref="BZ7:CU7" si="1">YEAR(BZ10)</f>
        <v>2023</v>
      </c>
      <c r="CA7" s="67">
        <f t="shared" si="1"/>
        <v>2023</v>
      </c>
      <c r="CB7" s="76">
        <f t="shared" si="1"/>
        <v>2023</v>
      </c>
      <c r="CC7" s="67">
        <f t="shared" si="1"/>
        <v>2023</v>
      </c>
      <c r="CD7" s="76">
        <f t="shared" si="1"/>
        <v>2023</v>
      </c>
      <c r="CE7" s="67">
        <f t="shared" si="1"/>
        <v>2023</v>
      </c>
      <c r="CF7" s="76">
        <f t="shared" si="1"/>
        <v>2023</v>
      </c>
      <c r="CG7" s="67">
        <f t="shared" si="1"/>
        <v>2023</v>
      </c>
      <c r="CH7" s="76">
        <f t="shared" si="1"/>
        <v>2023</v>
      </c>
      <c r="CI7" s="67">
        <f t="shared" si="1"/>
        <v>2023</v>
      </c>
      <c r="CJ7" s="76">
        <f t="shared" si="1"/>
        <v>2023</v>
      </c>
      <c r="CK7" s="67">
        <f t="shared" si="1"/>
        <v>2023</v>
      </c>
      <c r="CL7" s="76">
        <f t="shared" si="1"/>
        <v>2023</v>
      </c>
      <c r="CM7" s="67">
        <f t="shared" si="1"/>
        <v>2023</v>
      </c>
      <c r="CN7" s="76">
        <f t="shared" si="1"/>
        <v>2023</v>
      </c>
      <c r="CO7" s="67">
        <f t="shared" si="1"/>
        <v>2023</v>
      </c>
      <c r="CP7" s="76">
        <f t="shared" si="1"/>
        <v>2023</v>
      </c>
      <c r="CQ7" s="67">
        <f t="shared" si="1"/>
        <v>2023</v>
      </c>
      <c r="CR7" s="76">
        <f t="shared" si="1"/>
        <v>2023</v>
      </c>
      <c r="CS7" s="67">
        <f t="shared" si="1"/>
        <v>2023</v>
      </c>
      <c r="CT7" s="76">
        <f t="shared" si="1"/>
        <v>2023</v>
      </c>
      <c r="CU7" s="67">
        <f t="shared" si="1"/>
        <v>2023</v>
      </c>
      <c r="CV7" s="65"/>
    </row>
    <row r="8" spans="1:100" s="66" customFormat="1" ht="30.95" customHeight="1" x14ac:dyDescent="0.2">
      <c r="A8" s="271"/>
      <c r="B8" s="171" t="s">
        <v>169</v>
      </c>
      <c r="C8" s="138"/>
      <c r="D8" s="138"/>
      <c r="E8" s="152">
        <f>100%-Tableau3235[[#Totals],[%
Avancement]]</f>
        <v>0.97</v>
      </c>
      <c r="F8" s="139"/>
      <c r="G8" s="139"/>
      <c r="H8" s="139"/>
      <c r="I8" s="139"/>
      <c r="J8" s="139"/>
      <c r="K8" s="139"/>
      <c r="L8" s="139"/>
      <c r="M8" s="182" t="str">
        <f>TEXT(M10,"mmm")</f>
        <v>mai</v>
      </c>
      <c r="N8" s="77" t="str">
        <f t="shared" ref="N8:BY8" si="2">TEXT(N10,"mmm")</f>
        <v>mai</v>
      </c>
      <c r="O8" s="68" t="str">
        <f t="shared" si="2"/>
        <v>mai</v>
      </c>
      <c r="P8" s="77" t="str">
        <f t="shared" si="2"/>
        <v>mai</v>
      </c>
      <c r="Q8" s="68" t="str">
        <f t="shared" si="2"/>
        <v>mai</v>
      </c>
      <c r="R8" s="77" t="str">
        <f t="shared" si="2"/>
        <v>juin</v>
      </c>
      <c r="S8" s="68" t="str">
        <f t="shared" si="2"/>
        <v>juin</v>
      </c>
      <c r="T8" s="77" t="str">
        <f t="shared" si="2"/>
        <v>juin</v>
      </c>
      <c r="U8" s="68" t="str">
        <f t="shared" si="2"/>
        <v>juin</v>
      </c>
      <c r="V8" s="77" t="str">
        <f t="shared" si="2"/>
        <v>juill</v>
      </c>
      <c r="W8" s="68" t="str">
        <f t="shared" si="2"/>
        <v>juill</v>
      </c>
      <c r="X8" s="77" t="str">
        <f t="shared" si="2"/>
        <v>juill</v>
      </c>
      <c r="Y8" s="68" t="str">
        <f t="shared" si="2"/>
        <v>juill</v>
      </c>
      <c r="Z8" s="77" t="str">
        <f t="shared" si="2"/>
        <v>juill</v>
      </c>
      <c r="AA8" s="68" t="str">
        <f t="shared" si="2"/>
        <v>août</v>
      </c>
      <c r="AB8" s="77" t="str">
        <f t="shared" si="2"/>
        <v>août</v>
      </c>
      <c r="AC8" s="68" t="str">
        <f t="shared" si="2"/>
        <v>août</v>
      </c>
      <c r="AD8" s="77" t="str">
        <f t="shared" si="2"/>
        <v>août</v>
      </c>
      <c r="AE8" s="68" t="str">
        <f t="shared" si="2"/>
        <v>sept</v>
      </c>
      <c r="AF8" s="77" t="str">
        <f t="shared" si="2"/>
        <v>sept</v>
      </c>
      <c r="AG8" s="68" t="str">
        <f t="shared" si="2"/>
        <v>sept</v>
      </c>
      <c r="AH8" s="77" t="str">
        <f t="shared" si="2"/>
        <v>sept</v>
      </c>
      <c r="AI8" s="68" t="str">
        <f t="shared" si="2"/>
        <v>oct</v>
      </c>
      <c r="AJ8" s="77" t="str">
        <f t="shared" si="2"/>
        <v>oct</v>
      </c>
      <c r="AK8" s="68" t="str">
        <f t="shared" si="2"/>
        <v>oct</v>
      </c>
      <c r="AL8" s="77" t="str">
        <f t="shared" si="2"/>
        <v>oct</v>
      </c>
      <c r="AM8" s="68" t="str">
        <f t="shared" si="2"/>
        <v>oct</v>
      </c>
      <c r="AN8" s="77" t="str">
        <f t="shared" si="2"/>
        <v>nov</v>
      </c>
      <c r="AO8" s="68" t="str">
        <f t="shared" si="2"/>
        <v>nov</v>
      </c>
      <c r="AP8" s="77" t="str">
        <f t="shared" si="2"/>
        <v>nov</v>
      </c>
      <c r="AQ8" s="68" t="str">
        <f t="shared" si="2"/>
        <v>nov</v>
      </c>
      <c r="AR8" s="77" t="str">
        <f t="shared" si="2"/>
        <v>déc</v>
      </c>
      <c r="AS8" s="68" t="str">
        <f t="shared" si="2"/>
        <v>déc</v>
      </c>
      <c r="AT8" s="77" t="str">
        <f t="shared" si="2"/>
        <v>déc</v>
      </c>
      <c r="AU8" s="68" t="str">
        <f t="shared" si="2"/>
        <v>déc</v>
      </c>
      <c r="AV8" s="77" t="str">
        <f t="shared" si="2"/>
        <v>janv</v>
      </c>
      <c r="AW8" s="68" t="str">
        <f t="shared" si="2"/>
        <v>janv</v>
      </c>
      <c r="AX8" s="77" t="str">
        <f t="shared" si="2"/>
        <v>janv</v>
      </c>
      <c r="AY8" s="68" t="str">
        <f t="shared" si="2"/>
        <v>janv</v>
      </c>
      <c r="AZ8" s="77" t="str">
        <f t="shared" si="2"/>
        <v>janv</v>
      </c>
      <c r="BA8" s="68" t="str">
        <f t="shared" si="2"/>
        <v>févr</v>
      </c>
      <c r="BB8" s="77" t="str">
        <f t="shared" si="2"/>
        <v>févr</v>
      </c>
      <c r="BC8" s="68" t="str">
        <f t="shared" si="2"/>
        <v>févr</v>
      </c>
      <c r="BD8" s="77" t="str">
        <f t="shared" si="2"/>
        <v>févr</v>
      </c>
      <c r="BE8" s="68" t="str">
        <f t="shared" si="2"/>
        <v>mars</v>
      </c>
      <c r="BF8" s="77" t="str">
        <f t="shared" si="2"/>
        <v>mars</v>
      </c>
      <c r="BG8" s="68" t="str">
        <f t="shared" si="2"/>
        <v>mars</v>
      </c>
      <c r="BH8" s="77" t="str">
        <f t="shared" si="2"/>
        <v>mars</v>
      </c>
      <c r="BI8" s="68" t="str">
        <f t="shared" si="2"/>
        <v>avr</v>
      </c>
      <c r="BJ8" s="77" t="str">
        <f t="shared" si="2"/>
        <v>avr</v>
      </c>
      <c r="BK8" s="68" t="str">
        <f t="shared" si="2"/>
        <v>avr</v>
      </c>
      <c r="BL8" s="77" t="str">
        <f t="shared" si="2"/>
        <v>avr</v>
      </c>
      <c r="BM8" s="68" t="str">
        <f t="shared" si="2"/>
        <v>avr</v>
      </c>
      <c r="BN8" s="77" t="str">
        <f t="shared" si="2"/>
        <v>mai</v>
      </c>
      <c r="BO8" s="68" t="str">
        <f t="shared" si="2"/>
        <v>mai</v>
      </c>
      <c r="BP8" s="77" t="str">
        <f t="shared" si="2"/>
        <v>mai</v>
      </c>
      <c r="BQ8" s="68" t="str">
        <f t="shared" si="2"/>
        <v>mai</v>
      </c>
      <c r="BR8" s="77" t="str">
        <f t="shared" si="2"/>
        <v>juin</v>
      </c>
      <c r="BS8" s="68" t="str">
        <f t="shared" si="2"/>
        <v>juin</v>
      </c>
      <c r="BT8" s="77" t="str">
        <f t="shared" si="2"/>
        <v>juin</v>
      </c>
      <c r="BU8" s="68" t="str">
        <f t="shared" si="2"/>
        <v>juin</v>
      </c>
      <c r="BV8" s="77" t="str">
        <f t="shared" si="2"/>
        <v>juill</v>
      </c>
      <c r="BW8" s="68" t="str">
        <f t="shared" si="2"/>
        <v>juill</v>
      </c>
      <c r="BX8" s="77" t="str">
        <f t="shared" si="2"/>
        <v>juill</v>
      </c>
      <c r="BY8" s="68" t="str">
        <f t="shared" si="2"/>
        <v>juill</v>
      </c>
      <c r="BZ8" s="77" t="str">
        <f t="shared" ref="BZ8:CU8" si="3">TEXT(BZ10,"mmm")</f>
        <v>juill</v>
      </c>
      <c r="CA8" s="68" t="str">
        <f t="shared" si="3"/>
        <v>août</v>
      </c>
      <c r="CB8" s="77" t="str">
        <f t="shared" si="3"/>
        <v>août</v>
      </c>
      <c r="CC8" s="68" t="str">
        <f t="shared" si="3"/>
        <v>août</v>
      </c>
      <c r="CD8" s="77" t="str">
        <f t="shared" si="3"/>
        <v>août</v>
      </c>
      <c r="CE8" s="68" t="str">
        <f t="shared" si="3"/>
        <v>sept</v>
      </c>
      <c r="CF8" s="77" t="str">
        <f t="shared" si="3"/>
        <v>sept</v>
      </c>
      <c r="CG8" s="68" t="str">
        <f t="shared" si="3"/>
        <v>sept</v>
      </c>
      <c r="CH8" s="77" t="str">
        <f t="shared" si="3"/>
        <v>sept</v>
      </c>
      <c r="CI8" s="68" t="str">
        <f t="shared" si="3"/>
        <v>oct</v>
      </c>
      <c r="CJ8" s="77" t="str">
        <f t="shared" si="3"/>
        <v>oct</v>
      </c>
      <c r="CK8" s="68" t="str">
        <f t="shared" si="3"/>
        <v>oct</v>
      </c>
      <c r="CL8" s="77" t="str">
        <f t="shared" si="3"/>
        <v>oct</v>
      </c>
      <c r="CM8" s="68" t="str">
        <f t="shared" si="3"/>
        <v>oct</v>
      </c>
      <c r="CN8" s="77" t="str">
        <f t="shared" si="3"/>
        <v>nov</v>
      </c>
      <c r="CO8" s="68" t="str">
        <f t="shared" si="3"/>
        <v>nov</v>
      </c>
      <c r="CP8" s="77" t="str">
        <f t="shared" si="3"/>
        <v>nov</v>
      </c>
      <c r="CQ8" s="68" t="str">
        <f t="shared" si="3"/>
        <v>nov</v>
      </c>
      <c r="CR8" s="77" t="str">
        <f t="shared" si="3"/>
        <v>déc</v>
      </c>
      <c r="CS8" s="68" t="str">
        <f t="shared" si="3"/>
        <v>déc</v>
      </c>
      <c r="CT8" s="77" t="str">
        <f t="shared" si="3"/>
        <v>déc</v>
      </c>
      <c r="CU8" s="68" t="str">
        <f t="shared" si="3"/>
        <v>déc</v>
      </c>
      <c r="CV8" s="65"/>
    </row>
    <row r="9" spans="1:100" s="66" customFormat="1" ht="30.95" hidden="1" customHeight="1" x14ac:dyDescent="0.2">
      <c r="A9" s="271"/>
      <c r="B9" s="192"/>
      <c r="C9" s="138"/>
      <c r="D9" s="138"/>
      <c r="E9" s="138"/>
      <c r="F9" s="139"/>
      <c r="G9" s="139"/>
      <c r="H9" s="139"/>
      <c r="I9" s="139"/>
      <c r="J9" s="139"/>
      <c r="K9" s="139"/>
      <c r="L9" s="139"/>
      <c r="M9" s="183">
        <f>WEEKNUM(M$10)</f>
        <v>19</v>
      </c>
      <c r="N9" s="81">
        <f t="shared" ref="N9:BY9" si="4">WEEKNUM(N$10)</f>
        <v>20</v>
      </c>
      <c r="O9" s="82">
        <f t="shared" si="4"/>
        <v>21</v>
      </c>
      <c r="P9" s="81">
        <f t="shared" si="4"/>
        <v>22</v>
      </c>
      <c r="Q9" s="82">
        <f t="shared" si="4"/>
        <v>23</v>
      </c>
      <c r="R9" s="81">
        <f t="shared" si="4"/>
        <v>24</v>
      </c>
      <c r="S9" s="82">
        <f t="shared" si="4"/>
        <v>25</v>
      </c>
      <c r="T9" s="81">
        <f t="shared" si="4"/>
        <v>26</v>
      </c>
      <c r="U9" s="82">
        <f t="shared" si="4"/>
        <v>27</v>
      </c>
      <c r="V9" s="81">
        <f t="shared" si="4"/>
        <v>28</v>
      </c>
      <c r="W9" s="82">
        <f t="shared" si="4"/>
        <v>29</v>
      </c>
      <c r="X9" s="81">
        <f t="shared" si="4"/>
        <v>30</v>
      </c>
      <c r="Y9" s="82">
        <f t="shared" si="4"/>
        <v>31</v>
      </c>
      <c r="Z9" s="81">
        <f t="shared" si="4"/>
        <v>32</v>
      </c>
      <c r="AA9" s="82">
        <f t="shared" si="4"/>
        <v>33</v>
      </c>
      <c r="AB9" s="81">
        <f t="shared" si="4"/>
        <v>34</v>
      </c>
      <c r="AC9" s="82">
        <f t="shared" si="4"/>
        <v>35</v>
      </c>
      <c r="AD9" s="81">
        <f t="shared" si="4"/>
        <v>36</v>
      </c>
      <c r="AE9" s="82">
        <f t="shared" si="4"/>
        <v>37</v>
      </c>
      <c r="AF9" s="81">
        <f t="shared" si="4"/>
        <v>38</v>
      </c>
      <c r="AG9" s="82">
        <f t="shared" si="4"/>
        <v>39</v>
      </c>
      <c r="AH9" s="81">
        <f t="shared" si="4"/>
        <v>40</v>
      </c>
      <c r="AI9" s="82">
        <f t="shared" si="4"/>
        <v>41</v>
      </c>
      <c r="AJ9" s="81">
        <f t="shared" si="4"/>
        <v>42</v>
      </c>
      <c r="AK9" s="82">
        <f t="shared" si="4"/>
        <v>43</v>
      </c>
      <c r="AL9" s="81">
        <f t="shared" si="4"/>
        <v>44</v>
      </c>
      <c r="AM9" s="82">
        <f t="shared" si="4"/>
        <v>45</v>
      </c>
      <c r="AN9" s="81">
        <f t="shared" si="4"/>
        <v>46</v>
      </c>
      <c r="AO9" s="82">
        <f t="shared" si="4"/>
        <v>47</v>
      </c>
      <c r="AP9" s="81">
        <f t="shared" si="4"/>
        <v>48</v>
      </c>
      <c r="AQ9" s="82">
        <f t="shared" si="4"/>
        <v>49</v>
      </c>
      <c r="AR9" s="81">
        <f t="shared" si="4"/>
        <v>50</v>
      </c>
      <c r="AS9" s="82">
        <f t="shared" si="4"/>
        <v>51</v>
      </c>
      <c r="AT9" s="81">
        <f t="shared" si="4"/>
        <v>52</v>
      </c>
      <c r="AU9" s="82">
        <f t="shared" si="4"/>
        <v>53</v>
      </c>
      <c r="AV9" s="81">
        <f t="shared" si="4"/>
        <v>1</v>
      </c>
      <c r="AW9" s="82">
        <f t="shared" si="4"/>
        <v>2</v>
      </c>
      <c r="AX9" s="81">
        <f t="shared" si="4"/>
        <v>3</v>
      </c>
      <c r="AY9" s="82">
        <f t="shared" si="4"/>
        <v>4</v>
      </c>
      <c r="AZ9" s="81">
        <f t="shared" si="4"/>
        <v>5</v>
      </c>
      <c r="BA9" s="82">
        <f t="shared" si="4"/>
        <v>6</v>
      </c>
      <c r="BB9" s="81">
        <f t="shared" si="4"/>
        <v>7</v>
      </c>
      <c r="BC9" s="82">
        <f t="shared" si="4"/>
        <v>8</v>
      </c>
      <c r="BD9" s="81">
        <f t="shared" si="4"/>
        <v>9</v>
      </c>
      <c r="BE9" s="82">
        <f t="shared" si="4"/>
        <v>10</v>
      </c>
      <c r="BF9" s="81">
        <f t="shared" si="4"/>
        <v>11</v>
      </c>
      <c r="BG9" s="82">
        <f t="shared" si="4"/>
        <v>12</v>
      </c>
      <c r="BH9" s="81">
        <f t="shared" si="4"/>
        <v>13</v>
      </c>
      <c r="BI9" s="82">
        <f t="shared" si="4"/>
        <v>14</v>
      </c>
      <c r="BJ9" s="81">
        <f t="shared" si="4"/>
        <v>15</v>
      </c>
      <c r="BK9" s="82">
        <f t="shared" si="4"/>
        <v>16</v>
      </c>
      <c r="BL9" s="81">
        <f t="shared" si="4"/>
        <v>17</v>
      </c>
      <c r="BM9" s="82">
        <f t="shared" si="4"/>
        <v>18</v>
      </c>
      <c r="BN9" s="81">
        <f t="shared" si="4"/>
        <v>19</v>
      </c>
      <c r="BO9" s="82">
        <f t="shared" si="4"/>
        <v>20</v>
      </c>
      <c r="BP9" s="81">
        <f t="shared" si="4"/>
        <v>21</v>
      </c>
      <c r="BQ9" s="82">
        <f t="shared" si="4"/>
        <v>22</v>
      </c>
      <c r="BR9" s="81">
        <f t="shared" si="4"/>
        <v>23</v>
      </c>
      <c r="BS9" s="82">
        <f t="shared" si="4"/>
        <v>24</v>
      </c>
      <c r="BT9" s="81">
        <f t="shared" si="4"/>
        <v>25</v>
      </c>
      <c r="BU9" s="82">
        <f t="shared" si="4"/>
        <v>26</v>
      </c>
      <c r="BV9" s="81">
        <f t="shared" si="4"/>
        <v>27</v>
      </c>
      <c r="BW9" s="82">
        <f t="shared" si="4"/>
        <v>28</v>
      </c>
      <c r="BX9" s="81">
        <f t="shared" si="4"/>
        <v>29</v>
      </c>
      <c r="BY9" s="82">
        <f t="shared" si="4"/>
        <v>30</v>
      </c>
      <c r="BZ9" s="81">
        <f t="shared" ref="BZ9:CU9" si="5">WEEKNUM(BZ$10)</f>
        <v>31</v>
      </c>
      <c r="CA9" s="82">
        <f t="shared" si="5"/>
        <v>32</v>
      </c>
      <c r="CB9" s="81">
        <f t="shared" si="5"/>
        <v>33</v>
      </c>
      <c r="CC9" s="82">
        <f t="shared" si="5"/>
        <v>34</v>
      </c>
      <c r="CD9" s="81">
        <f t="shared" si="5"/>
        <v>35</v>
      </c>
      <c r="CE9" s="82">
        <f t="shared" si="5"/>
        <v>36</v>
      </c>
      <c r="CF9" s="81">
        <f t="shared" si="5"/>
        <v>37</v>
      </c>
      <c r="CG9" s="82">
        <f t="shared" si="5"/>
        <v>38</v>
      </c>
      <c r="CH9" s="81">
        <f t="shared" si="5"/>
        <v>39</v>
      </c>
      <c r="CI9" s="82">
        <f t="shared" si="5"/>
        <v>40</v>
      </c>
      <c r="CJ9" s="81">
        <f t="shared" si="5"/>
        <v>41</v>
      </c>
      <c r="CK9" s="82">
        <f t="shared" si="5"/>
        <v>42</v>
      </c>
      <c r="CL9" s="81">
        <f t="shared" si="5"/>
        <v>43</v>
      </c>
      <c r="CM9" s="82">
        <f t="shared" si="5"/>
        <v>44</v>
      </c>
      <c r="CN9" s="81">
        <f t="shared" si="5"/>
        <v>45</v>
      </c>
      <c r="CO9" s="82">
        <f t="shared" si="5"/>
        <v>46</v>
      </c>
      <c r="CP9" s="81">
        <f t="shared" si="5"/>
        <v>47</v>
      </c>
      <c r="CQ9" s="82">
        <f t="shared" si="5"/>
        <v>48</v>
      </c>
      <c r="CR9" s="81">
        <f t="shared" si="5"/>
        <v>49</v>
      </c>
      <c r="CS9" s="82">
        <f t="shared" si="5"/>
        <v>50</v>
      </c>
      <c r="CT9" s="81">
        <f t="shared" si="5"/>
        <v>51</v>
      </c>
      <c r="CU9" s="82">
        <f t="shared" si="5"/>
        <v>52</v>
      </c>
      <c r="CV9" s="65"/>
    </row>
    <row r="10" spans="1:100" s="66" customFormat="1" ht="21.95" customHeight="1" x14ac:dyDescent="0.2">
      <c r="A10" s="271"/>
      <c r="B10" s="17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84">
        <v>44682</v>
      </c>
      <c r="N10" s="78">
        <f>M10+7</f>
        <v>44689</v>
      </c>
      <c r="O10" s="71">
        <f t="shared" ref="O10:BZ10" si="6">N10+7</f>
        <v>44696</v>
      </c>
      <c r="P10" s="78">
        <f t="shared" si="6"/>
        <v>44703</v>
      </c>
      <c r="Q10" s="71">
        <f t="shared" si="6"/>
        <v>44710</v>
      </c>
      <c r="R10" s="78">
        <f t="shared" si="6"/>
        <v>44717</v>
      </c>
      <c r="S10" s="71">
        <f t="shared" si="6"/>
        <v>44724</v>
      </c>
      <c r="T10" s="78">
        <f t="shared" si="6"/>
        <v>44731</v>
      </c>
      <c r="U10" s="71">
        <f t="shared" si="6"/>
        <v>44738</v>
      </c>
      <c r="V10" s="78">
        <f t="shared" si="6"/>
        <v>44745</v>
      </c>
      <c r="W10" s="71">
        <f t="shared" si="6"/>
        <v>44752</v>
      </c>
      <c r="X10" s="78">
        <f t="shared" si="6"/>
        <v>44759</v>
      </c>
      <c r="Y10" s="71">
        <f t="shared" si="6"/>
        <v>44766</v>
      </c>
      <c r="Z10" s="78">
        <f t="shared" si="6"/>
        <v>44773</v>
      </c>
      <c r="AA10" s="71">
        <f t="shared" si="6"/>
        <v>44780</v>
      </c>
      <c r="AB10" s="78">
        <f t="shared" si="6"/>
        <v>44787</v>
      </c>
      <c r="AC10" s="71">
        <f t="shared" si="6"/>
        <v>44794</v>
      </c>
      <c r="AD10" s="78">
        <f t="shared" si="6"/>
        <v>44801</v>
      </c>
      <c r="AE10" s="71">
        <f t="shared" si="6"/>
        <v>44808</v>
      </c>
      <c r="AF10" s="78">
        <f t="shared" si="6"/>
        <v>44815</v>
      </c>
      <c r="AG10" s="71">
        <f t="shared" si="6"/>
        <v>44822</v>
      </c>
      <c r="AH10" s="78">
        <f t="shared" si="6"/>
        <v>44829</v>
      </c>
      <c r="AI10" s="71">
        <f t="shared" si="6"/>
        <v>44836</v>
      </c>
      <c r="AJ10" s="78">
        <f t="shared" si="6"/>
        <v>44843</v>
      </c>
      <c r="AK10" s="71">
        <f t="shared" si="6"/>
        <v>44850</v>
      </c>
      <c r="AL10" s="78">
        <f t="shared" si="6"/>
        <v>44857</v>
      </c>
      <c r="AM10" s="71">
        <f t="shared" si="6"/>
        <v>44864</v>
      </c>
      <c r="AN10" s="78">
        <f t="shared" si="6"/>
        <v>44871</v>
      </c>
      <c r="AO10" s="71">
        <f t="shared" si="6"/>
        <v>44878</v>
      </c>
      <c r="AP10" s="78">
        <f t="shared" si="6"/>
        <v>44885</v>
      </c>
      <c r="AQ10" s="71">
        <f t="shared" si="6"/>
        <v>44892</v>
      </c>
      <c r="AR10" s="78">
        <f t="shared" si="6"/>
        <v>44899</v>
      </c>
      <c r="AS10" s="71">
        <f t="shared" si="6"/>
        <v>44906</v>
      </c>
      <c r="AT10" s="78">
        <f t="shared" si="6"/>
        <v>44913</v>
      </c>
      <c r="AU10" s="71">
        <f t="shared" si="6"/>
        <v>44920</v>
      </c>
      <c r="AV10" s="78">
        <f t="shared" si="6"/>
        <v>44927</v>
      </c>
      <c r="AW10" s="71">
        <f t="shared" si="6"/>
        <v>44934</v>
      </c>
      <c r="AX10" s="78">
        <f t="shared" si="6"/>
        <v>44941</v>
      </c>
      <c r="AY10" s="71">
        <f t="shared" si="6"/>
        <v>44948</v>
      </c>
      <c r="AZ10" s="78">
        <f t="shared" si="6"/>
        <v>44955</v>
      </c>
      <c r="BA10" s="71">
        <f t="shared" si="6"/>
        <v>44962</v>
      </c>
      <c r="BB10" s="78">
        <f t="shared" si="6"/>
        <v>44969</v>
      </c>
      <c r="BC10" s="71">
        <f t="shared" si="6"/>
        <v>44976</v>
      </c>
      <c r="BD10" s="78">
        <f t="shared" si="6"/>
        <v>44983</v>
      </c>
      <c r="BE10" s="71">
        <f t="shared" si="6"/>
        <v>44990</v>
      </c>
      <c r="BF10" s="78">
        <f t="shared" si="6"/>
        <v>44997</v>
      </c>
      <c r="BG10" s="71">
        <f t="shared" si="6"/>
        <v>45004</v>
      </c>
      <c r="BH10" s="78">
        <f t="shared" si="6"/>
        <v>45011</v>
      </c>
      <c r="BI10" s="71">
        <f t="shared" si="6"/>
        <v>45018</v>
      </c>
      <c r="BJ10" s="78">
        <f t="shared" si="6"/>
        <v>45025</v>
      </c>
      <c r="BK10" s="71">
        <f t="shared" si="6"/>
        <v>45032</v>
      </c>
      <c r="BL10" s="78">
        <f t="shared" si="6"/>
        <v>45039</v>
      </c>
      <c r="BM10" s="71">
        <f t="shared" si="6"/>
        <v>45046</v>
      </c>
      <c r="BN10" s="78">
        <f t="shared" si="6"/>
        <v>45053</v>
      </c>
      <c r="BO10" s="71">
        <f t="shared" si="6"/>
        <v>45060</v>
      </c>
      <c r="BP10" s="78">
        <f t="shared" si="6"/>
        <v>45067</v>
      </c>
      <c r="BQ10" s="71">
        <f t="shared" si="6"/>
        <v>45074</v>
      </c>
      <c r="BR10" s="78">
        <f t="shared" si="6"/>
        <v>45081</v>
      </c>
      <c r="BS10" s="71">
        <f t="shared" si="6"/>
        <v>45088</v>
      </c>
      <c r="BT10" s="78">
        <f t="shared" si="6"/>
        <v>45095</v>
      </c>
      <c r="BU10" s="71">
        <f t="shared" si="6"/>
        <v>45102</v>
      </c>
      <c r="BV10" s="78">
        <f t="shared" si="6"/>
        <v>45109</v>
      </c>
      <c r="BW10" s="71">
        <f t="shared" si="6"/>
        <v>45116</v>
      </c>
      <c r="BX10" s="78">
        <f t="shared" si="6"/>
        <v>45123</v>
      </c>
      <c r="BY10" s="71">
        <f t="shared" si="6"/>
        <v>45130</v>
      </c>
      <c r="BZ10" s="78">
        <f t="shared" si="6"/>
        <v>45137</v>
      </c>
      <c r="CA10" s="71">
        <f t="shared" ref="CA10:CU10" si="7">BZ10+7</f>
        <v>45144</v>
      </c>
      <c r="CB10" s="78">
        <f t="shared" si="7"/>
        <v>45151</v>
      </c>
      <c r="CC10" s="71">
        <f t="shared" si="7"/>
        <v>45158</v>
      </c>
      <c r="CD10" s="78">
        <f t="shared" si="7"/>
        <v>45165</v>
      </c>
      <c r="CE10" s="71">
        <f t="shared" si="7"/>
        <v>45172</v>
      </c>
      <c r="CF10" s="78">
        <f t="shared" si="7"/>
        <v>45179</v>
      </c>
      <c r="CG10" s="71">
        <f t="shared" si="7"/>
        <v>45186</v>
      </c>
      <c r="CH10" s="78">
        <f t="shared" si="7"/>
        <v>45193</v>
      </c>
      <c r="CI10" s="71">
        <f t="shared" si="7"/>
        <v>45200</v>
      </c>
      <c r="CJ10" s="78">
        <f t="shared" si="7"/>
        <v>45207</v>
      </c>
      <c r="CK10" s="71">
        <f t="shared" si="7"/>
        <v>45214</v>
      </c>
      <c r="CL10" s="78">
        <f t="shared" si="7"/>
        <v>45221</v>
      </c>
      <c r="CM10" s="71">
        <f t="shared" si="7"/>
        <v>45228</v>
      </c>
      <c r="CN10" s="78">
        <f t="shared" si="7"/>
        <v>45235</v>
      </c>
      <c r="CO10" s="71">
        <f t="shared" si="7"/>
        <v>45242</v>
      </c>
      <c r="CP10" s="78">
        <f t="shared" si="7"/>
        <v>45249</v>
      </c>
      <c r="CQ10" s="71">
        <f t="shared" si="7"/>
        <v>45256</v>
      </c>
      <c r="CR10" s="78">
        <f t="shared" si="7"/>
        <v>45263</v>
      </c>
      <c r="CS10" s="71">
        <f t="shared" si="7"/>
        <v>45270</v>
      </c>
      <c r="CT10" s="78">
        <f t="shared" si="7"/>
        <v>45277</v>
      </c>
      <c r="CU10" s="71">
        <f t="shared" si="7"/>
        <v>45284</v>
      </c>
      <c r="CV10" s="65"/>
    </row>
    <row r="11" spans="1:100" ht="36.950000000000003" customHeight="1" x14ac:dyDescent="0.2">
      <c r="A11" s="48"/>
      <c r="B11" s="206" t="s">
        <v>63</v>
      </c>
      <c r="C11" s="79" t="s">
        <v>2</v>
      </c>
      <c r="D11" s="79" t="s">
        <v>16</v>
      </c>
      <c r="E11" s="79" t="s">
        <v>3</v>
      </c>
      <c r="F11" s="80" t="s">
        <v>161</v>
      </c>
      <c r="G11" s="80" t="s">
        <v>158</v>
      </c>
      <c r="H11" s="80" t="s">
        <v>156</v>
      </c>
      <c r="I11" s="80" t="s">
        <v>55</v>
      </c>
      <c r="J11" s="80" t="s">
        <v>159</v>
      </c>
      <c r="K11" s="80" t="s">
        <v>157</v>
      </c>
      <c r="L11" s="80" t="s">
        <v>162</v>
      </c>
      <c r="M11" s="194" t="s">
        <v>69</v>
      </c>
      <c r="N11" s="74" t="s">
        <v>70</v>
      </c>
      <c r="O11" s="74" t="s">
        <v>71</v>
      </c>
      <c r="P11" s="74" t="s">
        <v>72</v>
      </c>
      <c r="Q11" s="74" t="s">
        <v>73</v>
      </c>
      <c r="R11" s="74" t="s">
        <v>74</v>
      </c>
      <c r="S11" s="74" t="s">
        <v>75</v>
      </c>
      <c r="T11" s="74" t="s">
        <v>87</v>
      </c>
      <c r="U11" s="74" t="s">
        <v>88</v>
      </c>
      <c r="V11" s="74" t="s">
        <v>89</v>
      </c>
      <c r="W11" s="74" t="s">
        <v>90</v>
      </c>
      <c r="X11" s="74" t="s">
        <v>91</v>
      </c>
      <c r="Y11" s="74" t="s">
        <v>92</v>
      </c>
      <c r="Z11" s="74" t="s">
        <v>93</v>
      </c>
      <c r="AA11" s="74" t="s">
        <v>94</v>
      </c>
      <c r="AB11" s="74" t="s">
        <v>95</v>
      </c>
      <c r="AC11" s="74" t="s">
        <v>96</v>
      </c>
      <c r="AD11" s="74" t="s">
        <v>97</v>
      </c>
      <c r="AE11" s="74" t="s">
        <v>98</v>
      </c>
      <c r="AF11" s="74" t="s">
        <v>99</v>
      </c>
      <c r="AG11" s="74" t="s">
        <v>100</v>
      </c>
      <c r="AH11" s="74" t="s">
        <v>76</v>
      </c>
      <c r="AI11" s="74" t="s">
        <v>77</v>
      </c>
      <c r="AJ11" s="74" t="s">
        <v>78</v>
      </c>
      <c r="AK11" s="74" t="s">
        <v>79</v>
      </c>
      <c r="AL11" s="74" t="s">
        <v>80</v>
      </c>
      <c r="AM11" s="74" t="s">
        <v>81</v>
      </c>
      <c r="AN11" s="74" t="s">
        <v>82</v>
      </c>
      <c r="AO11" s="74" t="s">
        <v>83</v>
      </c>
      <c r="AP11" s="74" t="s">
        <v>84</v>
      </c>
      <c r="AQ11" s="74" t="s">
        <v>85</v>
      </c>
      <c r="AR11" s="74" t="s">
        <v>86</v>
      </c>
      <c r="AS11" s="74" t="s">
        <v>101</v>
      </c>
      <c r="AT11" s="74" t="s">
        <v>102</v>
      </c>
      <c r="AU11" s="74" t="s">
        <v>103</v>
      </c>
      <c r="AV11" s="74" t="s">
        <v>104</v>
      </c>
      <c r="AW11" s="74" t="s">
        <v>105</v>
      </c>
      <c r="AX11" s="74" t="s">
        <v>106</v>
      </c>
      <c r="AY11" s="74" t="s">
        <v>107</v>
      </c>
      <c r="AZ11" s="74" t="s">
        <v>108</v>
      </c>
      <c r="BA11" s="74" t="s">
        <v>109</v>
      </c>
      <c r="BB11" s="74" t="s">
        <v>110</v>
      </c>
      <c r="BC11" s="74" t="s">
        <v>111</v>
      </c>
      <c r="BD11" s="74" t="s">
        <v>112</v>
      </c>
      <c r="BE11" s="74" t="s">
        <v>113</v>
      </c>
      <c r="BF11" s="74" t="s">
        <v>114</v>
      </c>
      <c r="BG11" s="74" t="s">
        <v>115</v>
      </c>
      <c r="BH11" s="74" t="s">
        <v>116</v>
      </c>
      <c r="BI11" s="74" t="s">
        <v>117</v>
      </c>
      <c r="BJ11" s="74" t="s">
        <v>118</v>
      </c>
      <c r="BK11" s="74" t="s">
        <v>119</v>
      </c>
      <c r="BL11" s="74" t="s">
        <v>120</v>
      </c>
      <c r="BM11" s="74" t="s">
        <v>121</v>
      </c>
      <c r="BN11" s="74" t="s">
        <v>122</v>
      </c>
      <c r="BO11" s="74" t="s">
        <v>123</v>
      </c>
      <c r="BP11" s="74" t="s">
        <v>124</v>
      </c>
      <c r="BQ11" s="74" t="s">
        <v>125</v>
      </c>
      <c r="BR11" s="74" t="s">
        <v>126</v>
      </c>
      <c r="BS11" s="74" t="s">
        <v>127</v>
      </c>
      <c r="BT11" s="74" t="s">
        <v>128</v>
      </c>
      <c r="BU11" s="74" t="s">
        <v>129</v>
      </c>
      <c r="BV11" s="74" t="s">
        <v>130</v>
      </c>
      <c r="BW11" s="74" t="s">
        <v>131</v>
      </c>
      <c r="BX11" s="74" t="s">
        <v>132</v>
      </c>
      <c r="BY11" s="74" t="s">
        <v>133</v>
      </c>
      <c r="BZ11" s="74" t="s">
        <v>134</v>
      </c>
      <c r="CA11" s="74" t="s">
        <v>135</v>
      </c>
      <c r="CB11" s="74" t="s">
        <v>136</v>
      </c>
      <c r="CC11" s="74" t="s">
        <v>137</v>
      </c>
      <c r="CD11" s="74" t="s">
        <v>138</v>
      </c>
      <c r="CE11" s="74" t="s">
        <v>139</v>
      </c>
      <c r="CF11" s="74" t="s">
        <v>140</v>
      </c>
      <c r="CG11" s="74" t="s">
        <v>141</v>
      </c>
      <c r="CH11" s="74" t="s">
        <v>142</v>
      </c>
      <c r="CI11" s="74" t="s">
        <v>143</v>
      </c>
      <c r="CJ11" s="74" t="s">
        <v>144</v>
      </c>
      <c r="CK11" s="74" t="s">
        <v>145</v>
      </c>
      <c r="CL11" s="74" t="s">
        <v>146</v>
      </c>
      <c r="CM11" s="74" t="s">
        <v>147</v>
      </c>
      <c r="CN11" s="74" t="s">
        <v>148</v>
      </c>
      <c r="CO11" s="74" t="s">
        <v>149</v>
      </c>
      <c r="CP11" s="74" t="s">
        <v>150</v>
      </c>
      <c r="CQ11" s="74" t="s">
        <v>151</v>
      </c>
      <c r="CR11" s="74" t="s">
        <v>152</v>
      </c>
      <c r="CS11" s="74" t="s">
        <v>153</v>
      </c>
      <c r="CT11" s="74" t="s">
        <v>154</v>
      </c>
      <c r="CU11" s="75" t="s">
        <v>155</v>
      </c>
      <c r="CV11" s="51"/>
    </row>
    <row r="12" spans="1:100" ht="30" customHeight="1" x14ac:dyDescent="0.25">
      <c r="A12" s="48"/>
      <c r="B12" s="207" t="s">
        <v>43</v>
      </c>
      <c r="C12" s="49"/>
      <c r="D12" s="37"/>
      <c r="E12" s="41"/>
      <c r="F12" s="108"/>
      <c r="G12" s="83">
        <f>YEAR(Tableau3235[[#This Row],[Début]])</f>
        <v>1900</v>
      </c>
      <c r="H12" s="83">
        <f>WEEKNUM($F12)</f>
        <v>0</v>
      </c>
      <c r="I12" s="83"/>
      <c r="J12" s="83">
        <f t="shared" ref="J12:J18" si="8">YEAR(L12)</f>
        <v>1900</v>
      </c>
      <c r="K12" s="83">
        <f>WEEKNUM($L12)</f>
        <v>0</v>
      </c>
      <c r="L12" s="174">
        <f>IF(F12= "",0,F12+I12)</f>
        <v>0</v>
      </c>
      <c r="M12" s="195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73"/>
    </row>
    <row r="13" spans="1:100" ht="30" customHeight="1" x14ac:dyDescent="0.25">
      <c r="A13" s="48"/>
      <c r="B13" s="167" t="s">
        <v>44</v>
      </c>
      <c r="C13" s="30"/>
      <c r="D13" s="31" t="s">
        <v>28</v>
      </c>
      <c r="E13" s="32">
        <v>0.15</v>
      </c>
      <c r="F13" s="92">
        <v>44866</v>
      </c>
      <c r="G13" s="34">
        <f>YEAR(Tableau3235[[#This Row],[Début]])</f>
        <v>2022</v>
      </c>
      <c r="H13" s="83">
        <f t="shared" ref="H13:H18" si="9">WEEKNUM($F13)</f>
        <v>45</v>
      </c>
      <c r="I13" s="34">
        <v>20</v>
      </c>
      <c r="J13" s="34">
        <f t="shared" si="8"/>
        <v>2022</v>
      </c>
      <c r="K13" s="83">
        <f t="shared" ref="K13:K18" si="10">WEEKNUM($L13)</f>
        <v>48</v>
      </c>
      <c r="L13" s="174">
        <f t="shared" ref="L13:L18" si="11">IF(F13= "",0,F13+I13)</f>
        <v>44886</v>
      </c>
      <c r="M13" s="196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2"/>
    </row>
    <row r="14" spans="1:100" ht="30" customHeight="1" x14ac:dyDescent="0.25">
      <c r="A14" s="48"/>
      <c r="B14" s="167" t="s">
        <v>45</v>
      </c>
      <c r="C14" s="30"/>
      <c r="D14" s="31" t="s">
        <v>28</v>
      </c>
      <c r="E14" s="36">
        <v>0</v>
      </c>
      <c r="F14" s="92">
        <v>44882</v>
      </c>
      <c r="G14" s="34">
        <f>YEAR(Tableau3235[[#This Row],[Début]])</f>
        <v>2022</v>
      </c>
      <c r="H14" s="83">
        <f t="shared" si="9"/>
        <v>47</v>
      </c>
      <c r="I14" s="34">
        <v>30</v>
      </c>
      <c r="J14" s="34">
        <f t="shared" si="8"/>
        <v>2022</v>
      </c>
      <c r="K14" s="83">
        <f t="shared" si="10"/>
        <v>51</v>
      </c>
      <c r="L14" s="174">
        <f t="shared" si="11"/>
        <v>44912</v>
      </c>
      <c r="M14" s="195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73"/>
    </row>
    <row r="15" spans="1:100" ht="30" customHeight="1" x14ac:dyDescent="0.25">
      <c r="A15" s="267"/>
      <c r="B15" s="207" t="s">
        <v>46</v>
      </c>
      <c r="C15" s="30"/>
      <c r="D15" s="31"/>
      <c r="E15" s="36"/>
      <c r="F15" s="92"/>
      <c r="G15" s="34">
        <f>YEAR(Tableau3235[[#This Row],[Début]])</f>
        <v>1900</v>
      </c>
      <c r="H15" s="83">
        <f t="shared" si="9"/>
        <v>0</v>
      </c>
      <c r="I15" s="34"/>
      <c r="J15" s="34">
        <f t="shared" si="8"/>
        <v>1900</v>
      </c>
      <c r="K15" s="83">
        <f t="shared" si="10"/>
        <v>0</v>
      </c>
      <c r="L15" s="174">
        <f t="shared" si="11"/>
        <v>0</v>
      </c>
      <c r="M15" s="19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73"/>
      <c r="CV15" s="91"/>
    </row>
    <row r="16" spans="1:100" ht="30" customHeight="1" x14ac:dyDescent="0.25">
      <c r="A16" s="267"/>
      <c r="B16" s="167" t="s">
        <v>64</v>
      </c>
      <c r="C16" s="30"/>
      <c r="D16" s="31" t="s">
        <v>28</v>
      </c>
      <c r="E16" s="36">
        <v>0</v>
      </c>
      <c r="F16" s="92">
        <v>44913</v>
      </c>
      <c r="G16" s="34">
        <f>YEAR(Tableau3235[[#This Row],[Début]])</f>
        <v>2022</v>
      </c>
      <c r="H16" s="83">
        <f t="shared" si="9"/>
        <v>52</v>
      </c>
      <c r="I16" s="34">
        <v>5</v>
      </c>
      <c r="J16" s="34">
        <f t="shared" si="8"/>
        <v>2022</v>
      </c>
      <c r="K16" s="83">
        <f t="shared" si="10"/>
        <v>52</v>
      </c>
      <c r="L16" s="174">
        <f t="shared" si="11"/>
        <v>44918</v>
      </c>
      <c r="M16" s="195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73"/>
      <c r="CV16" s="91"/>
    </row>
    <row r="17" spans="1:101" ht="30" customHeight="1" x14ac:dyDescent="0.25">
      <c r="A17" s="267"/>
      <c r="B17" s="168" t="s">
        <v>47</v>
      </c>
      <c r="C17" s="18"/>
      <c r="D17" s="35" t="s">
        <v>29</v>
      </c>
      <c r="E17" s="42">
        <v>0</v>
      </c>
      <c r="F17" s="93">
        <v>44913</v>
      </c>
      <c r="G17" s="87">
        <f>YEAR(Tableau3235[[#This Row],[Début]])</f>
        <v>2022</v>
      </c>
      <c r="H17" s="83">
        <f t="shared" si="9"/>
        <v>52</v>
      </c>
      <c r="I17" s="87">
        <v>5</v>
      </c>
      <c r="J17" s="87">
        <f t="shared" si="8"/>
        <v>2022</v>
      </c>
      <c r="K17" s="83">
        <f t="shared" si="10"/>
        <v>52</v>
      </c>
      <c r="L17" s="174">
        <f t="shared" si="11"/>
        <v>44918</v>
      </c>
      <c r="M17" s="19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2"/>
    </row>
    <row r="18" spans="1:101" ht="30" customHeight="1" x14ac:dyDescent="0.25">
      <c r="A18" s="267"/>
      <c r="B18" s="167" t="s">
        <v>48</v>
      </c>
      <c r="C18" s="30"/>
      <c r="D18" s="31" t="s">
        <v>28</v>
      </c>
      <c r="E18" s="32">
        <v>0</v>
      </c>
      <c r="F18" s="92">
        <v>44927</v>
      </c>
      <c r="G18" s="34">
        <f>YEAR(Tableau3235[[#This Row],[Début]])</f>
        <v>2023</v>
      </c>
      <c r="H18" s="83">
        <f t="shared" si="9"/>
        <v>1</v>
      </c>
      <c r="I18" s="34">
        <v>119</v>
      </c>
      <c r="J18" s="34">
        <f t="shared" si="8"/>
        <v>2023</v>
      </c>
      <c r="K18" s="83">
        <f t="shared" si="10"/>
        <v>18</v>
      </c>
      <c r="L18" s="174">
        <f t="shared" si="11"/>
        <v>45046</v>
      </c>
      <c r="M18" s="195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73"/>
    </row>
    <row r="19" spans="1:101" ht="24.95" customHeight="1" x14ac:dyDescent="0.25">
      <c r="A19" s="267"/>
      <c r="B19" s="167" t="s">
        <v>171</v>
      </c>
      <c r="C19" s="30"/>
      <c r="D19" s="31"/>
      <c r="E19" s="117">
        <f>SUBTOTAL(101,Tableau3235[%
Avancement])</f>
        <v>0.03</v>
      </c>
      <c r="F19" s="31"/>
      <c r="G19" s="31"/>
      <c r="H19" s="31"/>
      <c r="I19" s="31"/>
      <c r="J19" s="31"/>
      <c r="K19" s="31"/>
      <c r="L19" s="83"/>
      <c r="M19" s="209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9"/>
    </row>
    <row r="20" spans="1:101" ht="24.95" customHeight="1" x14ac:dyDescent="0.25">
      <c r="A20" s="267"/>
      <c r="B20" s="167"/>
      <c r="C20" s="30"/>
      <c r="D20" s="31"/>
      <c r="E20" s="32"/>
      <c r="F20" s="92"/>
      <c r="G20" s="34"/>
      <c r="H20" s="34"/>
      <c r="I20" s="34"/>
      <c r="J20" s="34"/>
      <c r="K20" s="34"/>
      <c r="L20" s="174"/>
      <c r="M20" s="19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73"/>
      <c r="CV20" s="91"/>
    </row>
    <row r="21" spans="1:101" ht="24.95" customHeight="1" x14ac:dyDescent="0.25">
      <c r="A21" s="267"/>
      <c r="B21" s="168"/>
      <c r="C21" s="18"/>
      <c r="D21" s="35"/>
      <c r="E21" s="42"/>
      <c r="F21" s="93"/>
      <c r="G21" s="87"/>
      <c r="H21" s="87"/>
      <c r="I21" s="87"/>
      <c r="J21" s="87"/>
      <c r="K21" s="87"/>
      <c r="L21" s="174"/>
      <c r="M21" s="197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9"/>
      <c r="CV21" s="25"/>
      <c r="CW21" s="25"/>
    </row>
    <row r="22" spans="1:101" ht="24.95" customHeight="1" x14ac:dyDescent="0.25">
      <c r="A22" s="48"/>
      <c r="B22" s="167"/>
      <c r="C22" s="30"/>
      <c r="D22" s="31"/>
      <c r="E22" s="36"/>
      <c r="F22" s="92"/>
      <c r="G22" s="34"/>
      <c r="H22" s="34"/>
      <c r="I22" s="34"/>
      <c r="J22" s="34"/>
      <c r="K22" s="34"/>
      <c r="L22" s="174" t="str">
        <f t="shared" ref="L22" si="12">IF(F22= "", "",F22+I22)</f>
        <v/>
      </c>
      <c r="M22" s="199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5"/>
      <c r="CV22" s="25"/>
      <c r="CW22" s="25"/>
    </row>
    <row r="23" spans="1:101" ht="24.95" customHeight="1" x14ac:dyDescent="0.25">
      <c r="A23" s="48"/>
      <c r="B23" s="167"/>
      <c r="C23" s="38"/>
      <c r="D23" s="31"/>
      <c r="E23" s="36"/>
      <c r="F23" s="92"/>
      <c r="G23" s="34"/>
      <c r="H23" s="34"/>
      <c r="I23" s="34"/>
      <c r="J23" s="34"/>
      <c r="K23" s="34"/>
      <c r="L23" s="174" t="str">
        <f>IF(F23= "", "",F23+I23)</f>
        <v/>
      </c>
      <c r="M23" s="199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5"/>
      <c r="CV23" s="25"/>
      <c r="CW23" s="25"/>
    </row>
    <row r="24" spans="1:101" ht="24.95" customHeight="1" x14ac:dyDescent="0.25">
      <c r="A24" s="48"/>
      <c r="B24" s="168"/>
      <c r="C24" s="57"/>
      <c r="D24" s="57"/>
      <c r="E24" s="57"/>
      <c r="F24" s="57"/>
      <c r="G24" s="57"/>
      <c r="H24" s="57"/>
      <c r="I24" s="57"/>
      <c r="J24" s="57"/>
      <c r="K24" s="57"/>
      <c r="L24" s="18"/>
      <c r="M24" s="202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25"/>
      <c r="CW24" s="25"/>
    </row>
    <row r="25" spans="1:101" ht="24.95" customHeight="1" x14ac:dyDescent="0.25">
      <c r="A25" s="48"/>
      <c r="B25" s="169" t="s">
        <v>163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201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25"/>
      <c r="CW25" s="25"/>
    </row>
    <row r="26" spans="1:101" ht="24.95" customHeight="1" x14ac:dyDescent="0.25">
      <c r="A26" s="48"/>
      <c r="B26" s="170" t="s">
        <v>177</v>
      </c>
      <c r="C26" s="57"/>
      <c r="D26" s="57"/>
      <c r="E26" s="57"/>
      <c r="F26" s="57"/>
      <c r="G26" s="57"/>
      <c r="H26" s="57"/>
      <c r="I26" s="57"/>
      <c r="J26" s="57"/>
      <c r="K26" s="57"/>
      <c r="L26" s="18"/>
      <c r="M26" s="202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25"/>
      <c r="CW26" s="25"/>
    </row>
    <row r="27" spans="1:101" ht="24.95" customHeight="1" x14ac:dyDescent="0.25">
      <c r="B27" s="166"/>
      <c r="C27" s="25"/>
      <c r="D27" s="25"/>
      <c r="E27" s="25"/>
      <c r="F27" s="25"/>
      <c r="G27" s="25"/>
      <c r="H27" s="25"/>
      <c r="I27" s="25"/>
      <c r="J27" s="25"/>
      <c r="K27" s="25"/>
      <c r="L27" s="166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25"/>
      <c r="CW27" s="25"/>
    </row>
    <row r="28" spans="1:101" ht="24.95" customHeight="1" x14ac:dyDescent="0.25">
      <c r="B28" s="166"/>
      <c r="C28" s="25"/>
      <c r="D28" s="25"/>
      <c r="E28" s="25"/>
      <c r="F28" s="25"/>
      <c r="G28" s="25"/>
      <c r="H28" s="25"/>
      <c r="I28" s="25"/>
      <c r="J28" s="25"/>
      <c r="K28" s="25"/>
      <c r="L28" s="166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3"/>
      <c r="CV28" s="25"/>
      <c r="CW28" s="25"/>
    </row>
    <row r="29" spans="1:101" ht="24.95" customHeight="1" x14ac:dyDescent="0.25">
      <c r="B29" s="166"/>
      <c r="C29" s="25"/>
      <c r="D29" s="25"/>
      <c r="E29" s="25"/>
      <c r="F29" s="25"/>
      <c r="G29" s="25"/>
      <c r="H29" s="25"/>
      <c r="I29" s="25"/>
      <c r="J29" s="25"/>
      <c r="K29" s="25"/>
      <c r="L29" s="166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3"/>
    </row>
    <row r="30" spans="1:101" ht="24.95" customHeight="1" x14ac:dyDescent="0.25"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</row>
    <row r="31" spans="1:101" ht="24.95" customHeight="1" x14ac:dyDescent="0.25"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</row>
    <row r="32" spans="1:101" ht="24.95" customHeight="1" x14ac:dyDescent="0.25"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</sheetData>
  <mergeCells count="6">
    <mergeCell ref="M6:CU6"/>
    <mergeCell ref="A15:A21"/>
    <mergeCell ref="B1:L1"/>
    <mergeCell ref="C4:E4"/>
    <mergeCell ref="C6:D6"/>
    <mergeCell ref="A2:A10"/>
  </mergeCells>
  <conditionalFormatting sqref="M12:CU18 M20:CU23">
    <cfRule type="expression" dxfId="401" priority="1">
      <formula>AND($G12=M$7,M$9&gt;=$H12,M$9&lt;=$K12)</formula>
    </cfRule>
    <cfRule type="expression" dxfId="400" priority="4">
      <formula>AND($J12=M$7,M$9&gt;=$H12,M$9&lt;=$K12)</formula>
    </cfRule>
  </conditionalFormatting>
  <conditionalFormatting sqref="L1:L18 L20:L1048576">
    <cfRule type="cellIs" dxfId="399" priority="2" operator="equal">
      <formula>0</formula>
    </cfRule>
  </conditionalFormatting>
  <dataValidations count="1">
    <dataValidation type="list" allowBlank="1" showInputMessage="1" showErrorMessage="1" sqref="D12:D18 D20:D23" xr:uid="{B358D3A2-7D2A-9649-A4A3-2E9F1E04397B}">
      <formula1>"Oui,Non"</formula1>
    </dataValidation>
  </dataValidations>
  <pageMargins left="0.25" right="0.25" top="0.3888888888888889" bottom="0.3611111111111111" header="0.3" footer="0.3"/>
  <pageSetup paperSize="5" orientation="landscape" horizontalDpi="0" verticalDpi="0"/>
  <ignoredErrors>
    <ignoredError sqref="A1" numberStoredAsText="1"/>
  </ignoredErrors>
  <drawing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9851-1616-764E-8E40-4E6D2A2B62AD}">
  <sheetPr>
    <tabColor rgb="FFB6991D"/>
  </sheetPr>
  <dimension ref="A1:CU52"/>
  <sheetViews>
    <sheetView zoomScale="90" zoomScaleNormal="90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 activeCell="M11" sqref="M11"/>
    </sheetView>
  </sheetViews>
  <sheetFormatPr baseColWidth="10" defaultColWidth="10.875" defaultRowHeight="15.95" customHeight="1" x14ac:dyDescent="0.25"/>
  <cols>
    <col min="1" max="1" width="7.5" style="166" customWidth="1"/>
    <col min="2" max="2" width="50" style="26" customWidth="1"/>
    <col min="3" max="3" width="26.125" style="4" customWidth="1"/>
    <col min="4" max="4" width="10.625" style="4" customWidth="1"/>
    <col min="5" max="5" width="11" style="4" customWidth="1"/>
    <col min="6" max="6" width="10.875" style="4" customWidth="1"/>
    <col min="7" max="8" width="10.875" style="4" hidden="1" customWidth="1"/>
    <col min="9" max="9" width="7.5" style="4" customWidth="1"/>
    <col min="10" max="11" width="9.125" style="4" hidden="1" customWidth="1"/>
    <col min="12" max="12" width="10.875" style="26" customWidth="1"/>
    <col min="13" max="13" width="3.625" style="26" customWidth="1"/>
    <col min="14" max="99" width="3.625" style="4" customWidth="1"/>
    <col min="100" max="16384" width="10.875" style="4"/>
  </cols>
  <sheetData>
    <row r="1" spans="1:99" ht="39.950000000000003" customHeight="1" x14ac:dyDescent="0.25">
      <c r="A1" s="160" t="s">
        <v>10</v>
      </c>
      <c r="B1" s="277" t="s">
        <v>65</v>
      </c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12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</row>
    <row r="2" spans="1:99" ht="9" customHeight="1" x14ac:dyDescent="0.25">
      <c r="A2" s="281" t="s">
        <v>180</v>
      </c>
      <c r="B2" s="46"/>
      <c r="C2" s="45"/>
      <c r="D2" s="45"/>
      <c r="E2" s="45"/>
      <c r="F2" s="45"/>
      <c r="G2" s="45"/>
      <c r="H2" s="45"/>
      <c r="I2" s="45"/>
      <c r="J2" s="45"/>
      <c r="K2" s="45"/>
      <c r="L2" s="46"/>
      <c r="M2" s="220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</row>
    <row r="3" spans="1:99" ht="12" customHeight="1" x14ac:dyDescent="0.25">
      <c r="A3" s="281"/>
      <c r="B3" s="213" t="s">
        <v>58</v>
      </c>
      <c r="C3" s="115" t="s">
        <v>61</v>
      </c>
      <c r="D3" s="115"/>
      <c r="E3" s="45"/>
      <c r="F3" s="45"/>
      <c r="G3" s="45"/>
      <c r="H3" s="45"/>
      <c r="I3" s="45"/>
      <c r="J3" s="45"/>
      <c r="K3" s="45"/>
      <c r="L3" s="46"/>
      <c r="M3" s="220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</row>
    <row r="4" spans="1:99" ht="30" customHeight="1" x14ac:dyDescent="0.25">
      <c r="A4" s="281"/>
      <c r="B4" s="214" t="s">
        <v>59</v>
      </c>
      <c r="C4" s="279">
        <v>44682</v>
      </c>
      <c r="D4" s="279"/>
      <c r="E4" s="279"/>
      <c r="F4" s="45"/>
      <c r="G4" s="45"/>
      <c r="H4" s="45"/>
      <c r="I4" s="45"/>
      <c r="J4" s="45"/>
      <c r="K4" s="45"/>
      <c r="L4" s="46"/>
      <c r="M4" s="220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</row>
    <row r="5" spans="1:99" ht="12" customHeight="1" x14ac:dyDescent="0.25">
      <c r="A5" s="281"/>
      <c r="B5" s="213" t="s">
        <v>60</v>
      </c>
      <c r="C5" s="115" t="s">
        <v>175</v>
      </c>
      <c r="D5" s="45"/>
      <c r="E5" s="45"/>
      <c r="F5" s="45"/>
      <c r="G5" s="45"/>
      <c r="H5" s="45"/>
      <c r="I5" s="45"/>
      <c r="J5" s="45"/>
      <c r="K5" s="45"/>
      <c r="L5" s="46"/>
      <c r="M5" s="220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</row>
    <row r="6" spans="1:99" ht="30" customHeight="1" thickBot="1" x14ac:dyDescent="0.3">
      <c r="A6" s="281"/>
      <c r="B6" s="214" t="s">
        <v>59</v>
      </c>
      <c r="C6" s="280" t="s">
        <v>54</v>
      </c>
      <c r="D6" s="280"/>
      <c r="E6" s="45"/>
      <c r="F6" s="45"/>
      <c r="G6" s="45"/>
      <c r="H6" s="45"/>
      <c r="I6" s="45"/>
      <c r="J6" s="45"/>
      <c r="K6" s="45"/>
      <c r="L6" s="46"/>
      <c r="M6" s="272" t="s">
        <v>179</v>
      </c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</row>
    <row r="7" spans="1:99" s="66" customFormat="1" ht="33.950000000000003" customHeight="1" thickTop="1" x14ac:dyDescent="0.2">
      <c r="A7" s="281"/>
      <c r="B7" s="191"/>
      <c r="C7" s="147"/>
      <c r="D7" s="147"/>
      <c r="E7" s="147"/>
      <c r="F7" s="148"/>
      <c r="G7" s="148"/>
      <c r="H7" s="148"/>
      <c r="I7" s="148"/>
      <c r="J7" s="148"/>
      <c r="K7" s="148"/>
      <c r="L7" s="148"/>
      <c r="M7" s="181">
        <f>YEAR(M10)</f>
        <v>2022</v>
      </c>
      <c r="N7" s="76">
        <f t="shared" ref="N7:BY7" si="0">YEAR(N10)</f>
        <v>2022</v>
      </c>
      <c r="O7" s="67">
        <f t="shared" si="0"/>
        <v>2022</v>
      </c>
      <c r="P7" s="76">
        <f t="shared" si="0"/>
        <v>2022</v>
      </c>
      <c r="Q7" s="67">
        <f t="shared" si="0"/>
        <v>2022</v>
      </c>
      <c r="R7" s="76">
        <f t="shared" si="0"/>
        <v>2022</v>
      </c>
      <c r="S7" s="67">
        <f t="shared" si="0"/>
        <v>2022</v>
      </c>
      <c r="T7" s="76">
        <f t="shared" si="0"/>
        <v>2022</v>
      </c>
      <c r="U7" s="67">
        <f t="shared" si="0"/>
        <v>2022</v>
      </c>
      <c r="V7" s="76">
        <f t="shared" si="0"/>
        <v>2022</v>
      </c>
      <c r="W7" s="67">
        <f t="shared" si="0"/>
        <v>2022</v>
      </c>
      <c r="X7" s="76">
        <f t="shared" si="0"/>
        <v>2022</v>
      </c>
      <c r="Y7" s="67">
        <f t="shared" si="0"/>
        <v>2022</v>
      </c>
      <c r="Z7" s="76">
        <f t="shared" si="0"/>
        <v>2022</v>
      </c>
      <c r="AA7" s="67">
        <f t="shared" si="0"/>
        <v>2022</v>
      </c>
      <c r="AB7" s="76">
        <f t="shared" si="0"/>
        <v>2022</v>
      </c>
      <c r="AC7" s="67">
        <f t="shared" si="0"/>
        <v>2022</v>
      </c>
      <c r="AD7" s="76">
        <f t="shared" si="0"/>
        <v>2022</v>
      </c>
      <c r="AE7" s="67">
        <f t="shared" si="0"/>
        <v>2022</v>
      </c>
      <c r="AF7" s="76">
        <f t="shared" si="0"/>
        <v>2022</v>
      </c>
      <c r="AG7" s="67">
        <f t="shared" si="0"/>
        <v>2022</v>
      </c>
      <c r="AH7" s="76">
        <f t="shared" si="0"/>
        <v>2022</v>
      </c>
      <c r="AI7" s="67">
        <f t="shared" si="0"/>
        <v>2022</v>
      </c>
      <c r="AJ7" s="76">
        <f t="shared" si="0"/>
        <v>2022</v>
      </c>
      <c r="AK7" s="67">
        <f t="shared" si="0"/>
        <v>2022</v>
      </c>
      <c r="AL7" s="76">
        <f t="shared" si="0"/>
        <v>2022</v>
      </c>
      <c r="AM7" s="67">
        <f t="shared" si="0"/>
        <v>2022</v>
      </c>
      <c r="AN7" s="76">
        <f t="shared" si="0"/>
        <v>2022</v>
      </c>
      <c r="AO7" s="67">
        <f t="shared" si="0"/>
        <v>2022</v>
      </c>
      <c r="AP7" s="76">
        <f t="shared" si="0"/>
        <v>2022</v>
      </c>
      <c r="AQ7" s="67">
        <f t="shared" si="0"/>
        <v>2022</v>
      </c>
      <c r="AR7" s="76">
        <f t="shared" si="0"/>
        <v>2022</v>
      </c>
      <c r="AS7" s="67">
        <f t="shared" si="0"/>
        <v>2022</v>
      </c>
      <c r="AT7" s="76">
        <f t="shared" si="0"/>
        <v>2022</v>
      </c>
      <c r="AU7" s="67">
        <f t="shared" si="0"/>
        <v>2022</v>
      </c>
      <c r="AV7" s="76">
        <f t="shared" si="0"/>
        <v>2023</v>
      </c>
      <c r="AW7" s="67">
        <f t="shared" si="0"/>
        <v>2023</v>
      </c>
      <c r="AX7" s="76">
        <f t="shared" si="0"/>
        <v>2023</v>
      </c>
      <c r="AY7" s="67">
        <f t="shared" si="0"/>
        <v>2023</v>
      </c>
      <c r="AZ7" s="76">
        <f t="shared" si="0"/>
        <v>2023</v>
      </c>
      <c r="BA7" s="67">
        <f t="shared" si="0"/>
        <v>2023</v>
      </c>
      <c r="BB7" s="76">
        <f t="shared" si="0"/>
        <v>2023</v>
      </c>
      <c r="BC7" s="67">
        <f t="shared" si="0"/>
        <v>2023</v>
      </c>
      <c r="BD7" s="76">
        <f t="shared" si="0"/>
        <v>2023</v>
      </c>
      <c r="BE7" s="67">
        <f t="shared" si="0"/>
        <v>2023</v>
      </c>
      <c r="BF7" s="76">
        <f t="shared" si="0"/>
        <v>2023</v>
      </c>
      <c r="BG7" s="67">
        <f t="shared" si="0"/>
        <v>2023</v>
      </c>
      <c r="BH7" s="76">
        <f t="shared" si="0"/>
        <v>2023</v>
      </c>
      <c r="BI7" s="67">
        <f t="shared" si="0"/>
        <v>2023</v>
      </c>
      <c r="BJ7" s="76">
        <f t="shared" si="0"/>
        <v>2023</v>
      </c>
      <c r="BK7" s="67">
        <f t="shared" si="0"/>
        <v>2023</v>
      </c>
      <c r="BL7" s="76">
        <f t="shared" si="0"/>
        <v>2023</v>
      </c>
      <c r="BM7" s="67">
        <f t="shared" si="0"/>
        <v>2023</v>
      </c>
      <c r="BN7" s="76">
        <f t="shared" si="0"/>
        <v>2023</v>
      </c>
      <c r="BO7" s="67">
        <f t="shared" si="0"/>
        <v>2023</v>
      </c>
      <c r="BP7" s="76">
        <f t="shared" si="0"/>
        <v>2023</v>
      </c>
      <c r="BQ7" s="67">
        <f t="shared" si="0"/>
        <v>2023</v>
      </c>
      <c r="BR7" s="76">
        <f t="shared" si="0"/>
        <v>2023</v>
      </c>
      <c r="BS7" s="67">
        <f t="shared" si="0"/>
        <v>2023</v>
      </c>
      <c r="BT7" s="76">
        <f t="shared" si="0"/>
        <v>2023</v>
      </c>
      <c r="BU7" s="67">
        <f t="shared" si="0"/>
        <v>2023</v>
      </c>
      <c r="BV7" s="76">
        <f t="shared" si="0"/>
        <v>2023</v>
      </c>
      <c r="BW7" s="67">
        <f t="shared" si="0"/>
        <v>2023</v>
      </c>
      <c r="BX7" s="76">
        <f t="shared" si="0"/>
        <v>2023</v>
      </c>
      <c r="BY7" s="67">
        <f t="shared" si="0"/>
        <v>2023</v>
      </c>
      <c r="BZ7" s="76">
        <f t="shared" ref="BZ7:CU7" si="1">YEAR(BZ10)</f>
        <v>2023</v>
      </c>
      <c r="CA7" s="67">
        <f t="shared" si="1"/>
        <v>2023</v>
      </c>
      <c r="CB7" s="76">
        <f t="shared" si="1"/>
        <v>2023</v>
      </c>
      <c r="CC7" s="67">
        <f t="shared" si="1"/>
        <v>2023</v>
      </c>
      <c r="CD7" s="76">
        <f t="shared" si="1"/>
        <v>2023</v>
      </c>
      <c r="CE7" s="67">
        <f t="shared" si="1"/>
        <v>2023</v>
      </c>
      <c r="CF7" s="76">
        <f t="shared" si="1"/>
        <v>2023</v>
      </c>
      <c r="CG7" s="67">
        <f t="shared" si="1"/>
        <v>2023</v>
      </c>
      <c r="CH7" s="76">
        <f t="shared" si="1"/>
        <v>2023</v>
      </c>
      <c r="CI7" s="67">
        <f t="shared" si="1"/>
        <v>2023</v>
      </c>
      <c r="CJ7" s="76">
        <f t="shared" si="1"/>
        <v>2023</v>
      </c>
      <c r="CK7" s="67">
        <f t="shared" si="1"/>
        <v>2023</v>
      </c>
      <c r="CL7" s="76">
        <f t="shared" si="1"/>
        <v>2023</v>
      </c>
      <c r="CM7" s="67">
        <f t="shared" si="1"/>
        <v>2023</v>
      </c>
      <c r="CN7" s="76">
        <f t="shared" si="1"/>
        <v>2023</v>
      </c>
      <c r="CO7" s="67">
        <f t="shared" si="1"/>
        <v>2023</v>
      </c>
      <c r="CP7" s="76">
        <f t="shared" si="1"/>
        <v>2023</v>
      </c>
      <c r="CQ7" s="67">
        <f t="shared" si="1"/>
        <v>2023</v>
      </c>
      <c r="CR7" s="76">
        <f t="shared" si="1"/>
        <v>2023</v>
      </c>
      <c r="CS7" s="67">
        <f t="shared" si="1"/>
        <v>2023</v>
      </c>
      <c r="CT7" s="76">
        <f t="shared" si="1"/>
        <v>2023</v>
      </c>
      <c r="CU7" s="67">
        <f t="shared" si="1"/>
        <v>2023</v>
      </c>
    </row>
    <row r="8" spans="1:99" s="66" customFormat="1" ht="30.95" customHeight="1" x14ac:dyDescent="0.2">
      <c r="A8" s="281"/>
      <c r="B8" s="274" t="s">
        <v>170</v>
      </c>
      <c r="C8" s="275"/>
      <c r="D8" s="138"/>
      <c r="E8" s="138"/>
      <c r="F8" s="139"/>
      <c r="G8" s="139"/>
      <c r="H8" s="139"/>
      <c r="I8" s="139"/>
      <c r="J8" s="139"/>
      <c r="K8" s="139"/>
      <c r="L8" s="139"/>
      <c r="M8" s="182" t="str">
        <f>TEXT(M10,"mmm")</f>
        <v>mai</v>
      </c>
      <c r="N8" s="77" t="str">
        <f t="shared" ref="N8:BY8" si="2">TEXT(N10,"mmm")</f>
        <v>mai</v>
      </c>
      <c r="O8" s="68" t="str">
        <f t="shared" si="2"/>
        <v>mai</v>
      </c>
      <c r="P8" s="77" t="str">
        <f t="shared" si="2"/>
        <v>mai</v>
      </c>
      <c r="Q8" s="68" t="str">
        <f t="shared" si="2"/>
        <v>mai</v>
      </c>
      <c r="R8" s="77" t="str">
        <f t="shared" si="2"/>
        <v>juin</v>
      </c>
      <c r="S8" s="68" t="str">
        <f t="shared" si="2"/>
        <v>juin</v>
      </c>
      <c r="T8" s="77" t="str">
        <f t="shared" si="2"/>
        <v>juin</v>
      </c>
      <c r="U8" s="68" t="str">
        <f t="shared" si="2"/>
        <v>juin</v>
      </c>
      <c r="V8" s="77" t="str">
        <f t="shared" si="2"/>
        <v>juill</v>
      </c>
      <c r="W8" s="68" t="str">
        <f t="shared" si="2"/>
        <v>juill</v>
      </c>
      <c r="X8" s="77" t="str">
        <f t="shared" si="2"/>
        <v>juill</v>
      </c>
      <c r="Y8" s="68" t="str">
        <f t="shared" si="2"/>
        <v>juill</v>
      </c>
      <c r="Z8" s="77" t="str">
        <f t="shared" si="2"/>
        <v>juill</v>
      </c>
      <c r="AA8" s="68" t="str">
        <f t="shared" si="2"/>
        <v>août</v>
      </c>
      <c r="AB8" s="77" t="str">
        <f t="shared" si="2"/>
        <v>août</v>
      </c>
      <c r="AC8" s="68" t="str">
        <f t="shared" si="2"/>
        <v>août</v>
      </c>
      <c r="AD8" s="77" t="str">
        <f t="shared" si="2"/>
        <v>août</v>
      </c>
      <c r="AE8" s="68" t="str">
        <f t="shared" si="2"/>
        <v>sept</v>
      </c>
      <c r="AF8" s="77" t="str">
        <f t="shared" si="2"/>
        <v>sept</v>
      </c>
      <c r="AG8" s="68" t="str">
        <f t="shared" si="2"/>
        <v>sept</v>
      </c>
      <c r="AH8" s="77" t="str">
        <f t="shared" si="2"/>
        <v>sept</v>
      </c>
      <c r="AI8" s="68" t="str">
        <f t="shared" si="2"/>
        <v>oct</v>
      </c>
      <c r="AJ8" s="77" t="str">
        <f t="shared" si="2"/>
        <v>oct</v>
      </c>
      <c r="AK8" s="68" t="str">
        <f t="shared" si="2"/>
        <v>oct</v>
      </c>
      <c r="AL8" s="77" t="str">
        <f t="shared" si="2"/>
        <v>oct</v>
      </c>
      <c r="AM8" s="68" t="str">
        <f t="shared" si="2"/>
        <v>oct</v>
      </c>
      <c r="AN8" s="77" t="str">
        <f t="shared" si="2"/>
        <v>nov</v>
      </c>
      <c r="AO8" s="68" t="str">
        <f t="shared" si="2"/>
        <v>nov</v>
      </c>
      <c r="AP8" s="77" t="str">
        <f t="shared" si="2"/>
        <v>nov</v>
      </c>
      <c r="AQ8" s="68" t="str">
        <f t="shared" si="2"/>
        <v>nov</v>
      </c>
      <c r="AR8" s="77" t="str">
        <f t="shared" si="2"/>
        <v>déc</v>
      </c>
      <c r="AS8" s="68" t="str">
        <f t="shared" si="2"/>
        <v>déc</v>
      </c>
      <c r="AT8" s="77" t="str">
        <f t="shared" si="2"/>
        <v>déc</v>
      </c>
      <c r="AU8" s="68" t="str">
        <f t="shared" si="2"/>
        <v>déc</v>
      </c>
      <c r="AV8" s="77" t="str">
        <f t="shared" si="2"/>
        <v>janv</v>
      </c>
      <c r="AW8" s="68" t="str">
        <f t="shared" si="2"/>
        <v>janv</v>
      </c>
      <c r="AX8" s="77" t="str">
        <f t="shared" si="2"/>
        <v>janv</v>
      </c>
      <c r="AY8" s="68" t="str">
        <f t="shared" si="2"/>
        <v>janv</v>
      </c>
      <c r="AZ8" s="77" t="str">
        <f t="shared" si="2"/>
        <v>janv</v>
      </c>
      <c r="BA8" s="68" t="str">
        <f t="shared" si="2"/>
        <v>févr</v>
      </c>
      <c r="BB8" s="77" t="str">
        <f t="shared" si="2"/>
        <v>févr</v>
      </c>
      <c r="BC8" s="68" t="str">
        <f t="shared" si="2"/>
        <v>févr</v>
      </c>
      <c r="BD8" s="77" t="str">
        <f t="shared" si="2"/>
        <v>févr</v>
      </c>
      <c r="BE8" s="68" t="str">
        <f t="shared" si="2"/>
        <v>mars</v>
      </c>
      <c r="BF8" s="77" t="str">
        <f t="shared" si="2"/>
        <v>mars</v>
      </c>
      <c r="BG8" s="68" t="str">
        <f t="shared" si="2"/>
        <v>mars</v>
      </c>
      <c r="BH8" s="77" t="str">
        <f t="shared" si="2"/>
        <v>mars</v>
      </c>
      <c r="BI8" s="68" t="str">
        <f t="shared" si="2"/>
        <v>avr</v>
      </c>
      <c r="BJ8" s="77" t="str">
        <f t="shared" si="2"/>
        <v>avr</v>
      </c>
      <c r="BK8" s="68" t="str">
        <f t="shared" si="2"/>
        <v>avr</v>
      </c>
      <c r="BL8" s="77" t="str">
        <f t="shared" si="2"/>
        <v>avr</v>
      </c>
      <c r="BM8" s="68" t="str">
        <f t="shared" si="2"/>
        <v>avr</v>
      </c>
      <c r="BN8" s="77" t="str">
        <f t="shared" si="2"/>
        <v>mai</v>
      </c>
      <c r="BO8" s="68" t="str">
        <f t="shared" si="2"/>
        <v>mai</v>
      </c>
      <c r="BP8" s="77" t="str">
        <f t="shared" si="2"/>
        <v>mai</v>
      </c>
      <c r="BQ8" s="68" t="str">
        <f t="shared" si="2"/>
        <v>mai</v>
      </c>
      <c r="BR8" s="77" t="str">
        <f t="shared" si="2"/>
        <v>juin</v>
      </c>
      <c r="BS8" s="68" t="str">
        <f t="shared" si="2"/>
        <v>juin</v>
      </c>
      <c r="BT8" s="77" t="str">
        <f t="shared" si="2"/>
        <v>juin</v>
      </c>
      <c r="BU8" s="68" t="str">
        <f t="shared" si="2"/>
        <v>juin</v>
      </c>
      <c r="BV8" s="77" t="str">
        <f t="shared" si="2"/>
        <v>juill</v>
      </c>
      <c r="BW8" s="68" t="str">
        <f t="shared" si="2"/>
        <v>juill</v>
      </c>
      <c r="BX8" s="77" t="str">
        <f t="shared" si="2"/>
        <v>juill</v>
      </c>
      <c r="BY8" s="68" t="str">
        <f t="shared" si="2"/>
        <v>juill</v>
      </c>
      <c r="BZ8" s="77" t="str">
        <f t="shared" ref="BZ8:CU8" si="3">TEXT(BZ10,"mmm")</f>
        <v>juill</v>
      </c>
      <c r="CA8" s="68" t="str">
        <f t="shared" si="3"/>
        <v>août</v>
      </c>
      <c r="CB8" s="77" t="str">
        <f t="shared" si="3"/>
        <v>août</v>
      </c>
      <c r="CC8" s="68" t="str">
        <f t="shared" si="3"/>
        <v>août</v>
      </c>
      <c r="CD8" s="77" t="str">
        <f t="shared" si="3"/>
        <v>août</v>
      </c>
      <c r="CE8" s="68" t="str">
        <f t="shared" si="3"/>
        <v>sept</v>
      </c>
      <c r="CF8" s="77" t="str">
        <f t="shared" si="3"/>
        <v>sept</v>
      </c>
      <c r="CG8" s="68" t="str">
        <f t="shared" si="3"/>
        <v>sept</v>
      </c>
      <c r="CH8" s="77" t="str">
        <f t="shared" si="3"/>
        <v>sept</v>
      </c>
      <c r="CI8" s="68" t="str">
        <f t="shared" si="3"/>
        <v>oct</v>
      </c>
      <c r="CJ8" s="77" t="str">
        <f t="shared" si="3"/>
        <v>oct</v>
      </c>
      <c r="CK8" s="68" t="str">
        <f t="shared" si="3"/>
        <v>oct</v>
      </c>
      <c r="CL8" s="77" t="str">
        <f t="shared" si="3"/>
        <v>oct</v>
      </c>
      <c r="CM8" s="68" t="str">
        <f t="shared" si="3"/>
        <v>oct</v>
      </c>
      <c r="CN8" s="77" t="str">
        <f t="shared" si="3"/>
        <v>nov</v>
      </c>
      <c r="CO8" s="68" t="str">
        <f t="shared" si="3"/>
        <v>nov</v>
      </c>
      <c r="CP8" s="77" t="str">
        <f t="shared" si="3"/>
        <v>nov</v>
      </c>
      <c r="CQ8" s="68" t="str">
        <f t="shared" si="3"/>
        <v>nov</v>
      </c>
      <c r="CR8" s="77" t="str">
        <f t="shared" si="3"/>
        <v>déc</v>
      </c>
      <c r="CS8" s="68" t="str">
        <f t="shared" si="3"/>
        <v>déc</v>
      </c>
      <c r="CT8" s="77" t="str">
        <f t="shared" si="3"/>
        <v>déc</v>
      </c>
      <c r="CU8" s="68" t="str">
        <f t="shared" si="3"/>
        <v>déc</v>
      </c>
    </row>
    <row r="9" spans="1:99" s="66" customFormat="1" ht="30.95" hidden="1" customHeight="1" x14ac:dyDescent="0.2">
      <c r="A9" s="281"/>
      <c r="B9" s="192"/>
      <c r="C9" s="138"/>
      <c r="D9" s="138"/>
      <c r="E9" s="153" t="e">
        <f>100%-'Étape 5'!#REF!</f>
        <v>#REF!</v>
      </c>
      <c r="F9" s="139"/>
      <c r="G9" s="139"/>
      <c r="H9" s="139"/>
      <c r="I9" s="139"/>
      <c r="J9" s="139"/>
      <c r="K9" s="139"/>
      <c r="L9" s="139"/>
      <c r="M9" s="183">
        <f>WEEKNUM(M$10)</f>
        <v>19</v>
      </c>
      <c r="N9" s="81">
        <f t="shared" ref="N9:BY9" si="4">WEEKNUM(N$10)</f>
        <v>20</v>
      </c>
      <c r="O9" s="82">
        <f t="shared" si="4"/>
        <v>21</v>
      </c>
      <c r="P9" s="81">
        <f t="shared" si="4"/>
        <v>22</v>
      </c>
      <c r="Q9" s="82">
        <f t="shared" si="4"/>
        <v>23</v>
      </c>
      <c r="R9" s="81">
        <f t="shared" si="4"/>
        <v>24</v>
      </c>
      <c r="S9" s="82">
        <f t="shared" si="4"/>
        <v>25</v>
      </c>
      <c r="T9" s="81">
        <f t="shared" si="4"/>
        <v>26</v>
      </c>
      <c r="U9" s="82">
        <f t="shared" si="4"/>
        <v>27</v>
      </c>
      <c r="V9" s="81">
        <f t="shared" si="4"/>
        <v>28</v>
      </c>
      <c r="W9" s="82">
        <f t="shared" si="4"/>
        <v>29</v>
      </c>
      <c r="X9" s="81">
        <f t="shared" si="4"/>
        <v>30</v>
      </c>
      <c r="Y9" s="82">
        <f t="shared" si="4"/>
        <v>31</v>
      </c>
      <c r="Z9" s="81">
        <f t="shared" si="4"/>
        <v>32</v>
      </c>
      <c r="AA9" s="82">
        <f t="shared" si="4"/>
        <v>33</v>
      </c>
      <c r="AB9" s="81">
        <f t="shared" si="4"/>
        <v>34</v>
      </c>
      <c r="AC9" s="82">
        <f t="shared" si="4"/>
        <v>35</v>
      </c>
      <c r="AD9" s="81">
        <f t="shared" si="4"/>
        <v>36</v>
      </c>
      <c r="AE9" s="82">
        <f t="shared" si="4"/>
        <v>37</v>
      </c>
      <c r="AF9" s="81">
        <f t="shared" si="4"/>
        <v>38</v>
      </c>
      <c r="AG9" s="82">
        <f t="shared" si="4"/>
        <v>39</v>
      </c>
      <c r="AH9" s="81">
        <f t="shared" si="4"/>
        <v>40</v>
      </c>
      <c r="AI9" s="82">
        <f t="shared" si="4"/>
        <v>41</v>
      </c>
      <c r="AJ9" s="81">
        <f t="shared" si="4"/>
        <v>42</v>
      </c>
      <c r="AK9" s="82">
        <f t="shared" si="4"/>
        <v>43</v>
      </c>
      <c r="AL9" s="81">
        <f t="shared" si="4"/>
        <v>44</v>
      </c>
      <c r="AM9" s="82">
        <f t="shared" si="4"/>
        <v>45</v>
      </c>
      <c r="AN9" s="81">
        <f t="shared" si="4"/>
        <v>46</v>
      </c>
      <c r="AO9" s="82">
        <f t="shared" si="4"/>
        <v>47</v>
      </c>
      <c r="AP9" s="81">
        <f t="shared" si="4"/>
        <v>48</v>
      </c>
      <c r="AQ9" s="82">
        <f t="shared" si="4"/>
        <v>49</v>
      </c>
      <c r="AR9" s="81">
        <f t="shared" si="4"/>
        <v>50</v>
      </c>
      <c r="AS9" s="82">
        <f t="shared" si="4"/>
        <v>51</v>
      </c>
      <c r="AT9" s="81">
        <f t="shared" si="4"/>
        <v>52</v>
      </c>
      <c r="AU9" s="82">
        <f t="shared" si="4"/>
        <v>53</v>
      </c>
      <c r="AV9" s="81">
        <f t="shared" si="4"/>
        <v>1</v>
      </c>
      <c r="AW9" s="82">
        <f t="shared" si="4"/>
        <v>2</v>
      </c>
      <c r="AX9" s="81">
        <f t="shared" si="4"/>
        <v>3</v>
      </c>
      <c r="AY9" s="82">
        <f t="shared" si="4"/>
        <v>4</v>
      </c>
      <c r="AZ9" s="81">
        <f t="shared" si="4"/>
        <v>5</v>
      </c>
      <c r="BA9" s="82">
        <f t="shared" si="4"/>
        <v>6</v>
      </c>
      <c r="BB9" s="81">
        <f t="shared" si="4"/>
        <v>7</v>
      </c>
      <c r="BC9" s="82">
        <f t="shared" si="4"/>
        <v>8</v>
      </c>
      <c r="BD9" s="81">
        <f t="shared" si="4"/>
        <v>9</v>
      </c>
      <c r="BE9" s="82">
        <f t="shared" si="4"/>
        <v>10</v>
      </c>
      <c r="BF9" s="81">
        <f t="shared" si="4"/>
        <v>11</v>
      </c>
      <c r="BG9" s="82">
        <f t="shared" si="4"/>
        <v>12</v>
      </c>
      <c r="BH9" s="81">
        <f t="shared" si="4"/>
        <v>13</v>
      </c>
      <c r="BI9" s="82">
        <f t="shared" si="4"/>
        <v>14</v>
      </c>
      <c r="BJ9" s="81">
        <f t="shared" si="4"/>
        <v>15</v>
      </c>
      <c r="BK9" s="82">
        <f t="shared" si="4"/>
        <v>16</v>
      </c>
      <c r="BL9" s="81">
        <f t="shared" si="4"/>
        <v>17</v>
      </c>
      <c r="BM9" s="82">
        <f t="shared" si="4"/>
        <v>18</v>
      </c>
      <c r="BN9" s="81">
        <f t="shared" si="4"/>
        <v>19</v>
      </c>
      <c r="BO9" s="82">
        <f t="shared" si="4"/>
        <v>20</v>
      </c>
      <c r="BP9" s="81">
        <f t="shared" si="4"/>
        <v>21</v>
      </c>
      <c r="BQ9" s="82">
        <f t="shared" si="4"/>
        <v>22</v>
      </c>
      <c r="BR9" s="81">
        <f t="shared" si="4"/>
        <v>23</v>
      </c>
      <c r="BS9" s="82">
        <f t="shared" si="4"/>
        <v>24</v>
      </c>
      <c r="BT9" s="81">
        <f t="shared" si="4"/>
        <v>25</v>
      </c>
      <c r="BU9" s="82">
        <f t="shared" si="4"/>
        <v>26</v>
      </c>
      <c r="BV9" s="81">
        <f t="shared" si="4"/>
        <v>27</v>
      </c>
      <c r="BW9" s="82">
        <f t="shared" si="4"/>
        <v>28</v>
      </c>
      <c r="BX9" s="81">
        <f t="shared" si="4"/>
        <v>29</v>
      </c>
      <c r="BY9" s="82">
        <f t="shared" si="4"/>
        <v>30</v>
      </c>
      <c r="BZ9" s="81">
        <f t="shared" ref="BZ9:CU9" si="5">WEEKNUM(BZ$10)</f>
        <v>31</v>
      </c>
      <c r="CA9" s="82">
        <f t="shared" si="5"/>
        <v>32</v>
      </c>
      <c r="CB9" s="81">
        <f t="shared" si="5"/>
        <v>33</v>
      </c>
      <c r="CC9" s="82">
        <f t="shared" si="5"/>
        <v>34</v>
      </c>
      <c r="CD9" s="81">
        <f t="shared" si="5"/>
        <v>35</v>
      </c>
      <c r="CE9" s="82">
        <f t="shared" si="5"/>
        <v>36</v>
      </c>
      <c r="CF9" s="81">
        <f t="shared" si="5"/>
        <v>37</v>
      </c>
      <c r="CG9" s="82">
        <f t="shared" si="5"/>
        <v>38</v>
      </c>
      <c r="CH9" s="81">
        <f t="shared" si="5"/>
        <v>39</v>
      </c>
      <c r="CI9" s="82">
        <f t="shared" si="5"/>
        <v>40</v>
      </c>
      <c r="CJ9" s="81">
        <f t="shared" si="5"/>
        <v>41</v>
      </c>
      <c r="CK9" s="82">
        <f t="shared" si="5"/>
        <v>42</v>
      </c>
      <c r="CL9" s="81">
        <f t="shared" si="5"/>
        <v>43</v>
      </c>
      <c r="CM9" s="82">
        <f t="shared" si="5"/>
        <v>44</v>
      </c>
      <c r="CN9" s="81">
        <f t="shared" si="5"/>
        <v>45</v>
      </c>
      <c r="CO9" s="82">
        <f t="shared" si="5"/>
        <v>46</v>
      </c>
      <c r="CP9" s="81">
        <f t="shared" si="5"/>
        <v>47</v>
      </c>
      <c r="CQ9" s="82">
        <f t="shared" si="5"/>
        <v>48</v>
      </c>
      <c r="CR9" s="81">
        <f t="shared" si="5"/>
        <v>49</v>
      </c>
      <c r="CS9" s="82">
        <f t="shared" si="5"/>
        <v>50</v>
      </c>
      <c r="CT9" s="81">
        <f t="shared" si="5"/>
        <v>51</v>
      </c>
      <c r="CU9" s="82">
        <f t="shared" si="5"/>
        <v>52</v>
      </c>
    </row>
    <row r="10" spans="1:99" s="66" customFormat="1" ht="21.95" customHeight="1" thickBot="1" x14ac:dyDescent="0.25">
      <c r="A10" s="281"/>
      <c r="B10" s="17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221">
        <v>44682</v>
      </c>
      <c r="N10" s="154">
        <f>M10+7</f>
        <v>44689</v>
      </c>
      <c r="O10" s="155">
        <f t="shared" ref="O10:BZ10" si="6">N10+7</f>
        <v>44696</v>
      </c>
      <c r="P10" s="154">
        <f t="shared" si="6"/>
        <v>44703</v>
      </c>
      <c r="Q10" s="155">
        <f t="shared" si="6"/>
        <v>44710</v>
      </c>
      <c r="R10" s="154">
        <f t="shared" si="6"/>
        <v>44717</v>
      </c>
      <c r="S10" s="155">
        <f t="shared" si="6"/>
        <v>44724</v>
      </c>
      <c r="T10" s="154">
        <f t="shared" si="6"/>
        <v>44731</v>
      </c>
      <c r="U10" s="155">
        <f t="shared" si="6"/>
        <v>44738</v>
      </c>
      <c r="V10" s="154">
        <f t="shared" si="6"/>
        <v>44745</v>
      </c>
      <c r="W10" s="155">
        <f t="shared" si="6"/>
        <v>44752</v>
      </c>
      <c r="X10" s="154">
        <f t="shared" si="6"/>
        <v>44759</v>
      </c>
      <c r="Y10" s="155">
        <f t="shared" si="6"/>
        <v>44766</v>
      </c>
      <c r="Z10" s="154">
        <f t="shared" si="6"/>
        <v>44773</v>
      </c>
      <c r="AA10" s="155">
        <f t="shared" si="6"/>
        <v>44780</v>
      </c>
      <c r="AB10" s="154">
        <f t="shared" si="6"/>
        <v>44787</v>
      </c>
      <c r="AC10" s="155">
        <f t="shared" si="6"/>
        <v>44794</v>
      </c>
      <c r="AD10" s="154">
        <f t="shared" si="6"/>
        <v>44801</v>
      </c>
      <c r="AE10" s="155">
        <f t="shared" si="6"/>
        <v>44808</v>
      </c>
      <c r="AF10" s="154">
        <f t="shared" si="6"/>
        <v>44815</v>
      </c>
      <c r="AG10" s="155">
        <f t="shared" si="6"/>
        <v>44822</v>
      </c>
      <c r="AH10" s="154">
        <f t="shared" si="6"/>
        <v>44829</v>
      </c>
      <c r="AI10" s="155">
        <f t="shared" si="6"/>
        <v>44836</v>
      </c>
      <c r="AJ10" s="154">
        <f t="shared" si="6"/>
        <v>44843</v>
      </c>
      <c r="AK10" s="155">
        <f t="shared" si="6"/>
        <v>44850</v>
      </c>
      <c r="AL10" s="154">
        <f t="shared" si="6"/>
        <v>44857</v>
      </c>
      <c r="AM10" s="155">
        <f t="shared" si="6"/>
        <v>44864</v>
      </c>
      <c r="AN10" s="154">
        <f t="shared" si="6"/>
        <v>44871</v>
      </c>
      <c r="AO10" s="155">
        <f t="shared" si="6"/>
        <v>44878</v>
      </c>
      <c r="AP10" s="154">
        <f t="shared" si="6"/>
        <v>44885</v>
      </c>
      <c r="AQ10" s="155">
        <f t="shared" si="6"/>
        <v>44892</v>
      </c>
      <c r="AR10" s="154">
        <f t="shared" si="6"/>
        <v>44899</v>
      </c>
      <c r="AS10" s="155">
        <f t="shared" si="6"/>
        <v>44906</v>
      </c>
      <c r="AT10" s="154">
        <f t="shared" si="6"/>
        <v>44913</v>
      </c>
      <c r="AU10" s="155">
        <f t="shared" si="6"/>
        <v>44920</v>
      </c>
      <c r="AV10" s="154">
        <f t="shared" si="6"/>
        <v>44927</v>
      </c>
      <c r="AW10" s="155">
        <f t="shared" si="6"/>
        <v>44934</v>
      </c>
      <c r="AX10" s="154">
        <f t="shared" si="6"/>
        <v>44941</v>
      </c>
      <c r="AY10" s="155">
        <f t="shared" si="6"/>
        <v>44948</v>
      </c>
      <c r="AZ10" s="154">
        <f t="shared" si="6"/>
        <v>44955</v>
      </c>
      <c r="BA10" s="155">
        <f t="shared" si="6"/>
        <v>44962</v>
      </c>
      <c r="BB10" s="154">
        <f t="shared" si="6"/>
        <v>44969</v>
      </c>
      <c r="BC10" s="155">
        <f t="shared" si="6"/>
        <v>44976</v>
      </c>
      <c r="BD10" s="154">
        <f t="shared" si="6"/>
        <v>44983</v>
      </c>
      <c r="BE10" s="155">
        <f t="shared" si="6"/>
        <v>44990</v>
      </c>
      <c r="BF10" s="154">
        <f t="shared" si="6"/>
        <v>44997</v>
      </c>
      <c r="BG10" s="155">
        <f t="shared" si="6"/>
        <v>45004</v>
      </c>
      <c r="BH10" s="154">
        <f t="shared" si="6"/>
        <v>45011</v>
      </c>
      <c r="BI10" s="155">
        <f t="shared" si="6"/>
        <v>45018</v>
      </c>
      <c r="BJ10" s="154">
        <f t="shared" si="6"/>
        <v>45025</v>
      </c>
      <c r="BK10" s="155">
        <f t="shared" si="6"/>
        <v>45032</v>
      </c>
      <c r="BL10" s="154">
        <f t="shared" si="6"/>
        <v>45039</v>
      </c>
      <c r="BM10" s="155">
        <f t="shared" si="6"/>
        <v>45046</v>
      </c>
      <c r="BN10" s="154">
        <f t="shared" si="6"/>
        <v>45053</v>
      </c>
      <c r="BO10" s="155">
        <f t="shared" si="6"/>
        <v>45060</v>
      </c>
      <c r="BP10" s="154">
        <f t="shared" si="6"/>
        <v>45067</v>
      </c>
      <c r="BQ10" s="155">
        <f t="shared" si="6"/>
        <v>45074</v>
      </c>
      <c r="BR10" s="154">
        <f t="shared" si="6"/>
        <v>45081</v>
      </c>
      <c r="BS10" s="155">
        <f t="shared" si="6"/>
        <v>45088</v>
      </c>
      <c r="BT10" s="154">
        <f t="shared" si="6"/>
        <v>45095</v>
      </c>
      <c r="BU10" s="155">
        <f t="shared" si="6"/>
        <v>45102</v>
      </c>
      <c r="BV10" s="154">
        <f t="shared" si="6"/>
        <v>45109</v>
      </c>
      <c r="BW10" s="155">
        <f t="shared" si="6"/>
        <v>45116</v>
      </c>
      <c r="BX10" s="154">
        <f t="shared" si="6"/>
        <v>45123</v>
      </c>
      <c r="BY10" s="155">
        <f t="shared" si="6"/>
        <v>45130</v>
      </c>
      <c r="BZ10" s="154">
        <f t="shared" si="6"/>
        <v>45137</v>
      </c>
      <c r="CA10" s="155">
        <f t="shared" ref="CA10:CU10" si="7">BZ10+7</f>
        <v>45144</v>
      </c>
      <c r="CB10" s="154">
        <f t="shared" si="7"/>
        <v>45151</v>
      </c>
      <c r="CC10" s="155">
        <f t="shared" si="7"/>
        <v>45158</v>
      </c>
      <c r="CD10" s="154">
        <f t="shared" si="7"/>
        <v>45165</v>
      </c>
      <c r="CE10" s="155">
        <f t="shared" si="7"/>
        <v>45172</v>
      </c>
      <c r="CF10" s="154">
        <f t="shared" si="7"/>
        <v>45179</v>
      </c>
      <c r="CG10" s="155">
        <f t="shared" si="7"/>
        <v>45186</v>
      </c>
      <c r="CH10" s="154">
        <f t="shared" si="7"/>
        <v>45193</v>
      </c>
      <c r="CI10" s="155">
        <f t="shared" si="7"/>
        <v>45200</v>
      </c>
      <c r="CJ10" s="154">
        <f t="shared" si="7"/>
        <v>45207</v>
      </c>
      <c r="CK10" s="155">
        <f t="shared" si="7"/>
        <v>45214</v>
      </c>
      <c r="CL10" s="154">
        <f t="shared" si="7"/>
        <v>45221</v>
      </c>
      <c r="CM10" s="155">
        <f t="shared" si="7"/>
        <v>45228</v>
      </c>
      <c r="CN10" s="154">
        <f t="shared" si="7"/>
        <v>45235</v>
      </c>
      <c r="CO10" s="155">
        <f t="shared" si="7"/>
        <v>45242</v>
      </c>
      <c r="CP10" s="154">
        <f t="shared" si="7"/>
        <v>45249</v>
      </c>
      <c r="CQ10" s="155">
        <f t="shared" si="7"/>
        <v>45256</v>
      </c>
      <c r="CR10" s="154">
        <f t="shared" si="7"/>
        <v>45263</v>
      </c>
      <c r="CS10" s="155">
        <f t="shared" si="7"/>
        <v>45270</v>
      </c>
      <c r="CT10" s="154">
        <f t="shared" si="7"/>
        <v>45277</v>
      </c>
      <c r="CU10" s="155">
        <f t="shared" si="7"/>
        <v>45284</v>
      </c>
    </row>
    <row r="11" spans="1:99" ht="36.950000000000003" customHeight="1" thickTop="1" x14ac:dyDescent="0.25">
      <c r="A11" s="46"/>
      <c r="B11" s="215" t="s">
        <v>63</v>
      </c>
      <c r="C11" s="126" t="s">
        <v>2</v>
      </c>
      <c r="D11" s="126" t="s">
        <v>16</v>
      </c>
      <c r="E11" s="126" t="s">
        <v>3</v>
      </c>
      <c r="F11" s="126" t="s">
        <v>161</v>
      </c>
      <c r="G11" s="126" t="s">
        <v>158</v>
      </c>
      <c r="H11" s="126" t="s">
        <v>156</v>
      </c>
      <c r="I11" s="126" t="s">
        <v>176</v>
      </c>
      <c r="J11" s="126" t="s">
        <v>159</v>
      </c>
      <c r="K11" s="126" t="s">
        <v>157</v>
      </c>
      <c r="L11" s="126" t="s">
        <v>162</v>
      </c>
      <c r="M11" s="194" t="s">
        <v>69</v>
      </c>
      <c r="N11" s="74" t="s">
        <v>70</v>
      </c>
      <c r="O11" s="74" t="s">
        <v>71</v>
      </c>
      <c r="P11" s="74" t="s">
        <v>72</v>
      </c>
      <c r="Q11" s="74" t="s">
        <v>73</v>
      </c>
      <c r="R11" s="74" t="s">
        <v>74</v>
      </c>
      <c r="S11" s="74" t="s">
        <v>75</v>
      </c>
      <c r="T11" s="74" t="s">
        <v>87</v>
      </c>
      <c r="U11" s="74" t="s">
        <v>88</v>
      </c>
      <c r="V11" s="74" t="s">
        <v>89</v>
      </c>
      <c r="W11" s="74" t="s">
        <v>90</v>
      </c>
      <c r="X11" s="74" t="s">
        <v>91</v>
      </c>
      <c r="Y11" s="74" t="s">
        <v>92</v>
      </c>
      <c r="Z11" s="74" t="s">
        <v>93</v>
      </c>
      <c r="AA11" s="74" t="s">
        <v>94</v>
      </c>
      <c r="AB11" s="74" t="s">
        <v>95</v>
      </c>
      <c r="AC11" s="74" t="s">
        <v>96</v>
      </c>
      <c r="AD11" s="74" t="s">
        <v>97</v>
      </c>
      <c r="AE11" s="74" t="s">
        <v>98</v>
      </c>
      <c r="AF11" s="74" t="s">
        <v>99</v>
      </c>
      <c r="AG11" s="74" t="s">
        <v>100</v>
      </c>
      <c r="AH11" s="74" t="s">
        <v>76</v>
      </c>
      <c r="AI11" s="74" t="s">
        <v>77</v>
      </c>
      <c r="AJ11" s="74" t="s">
        <v>78</v>
      </c>
      <c r="AK11" s="74" t="s">
        <v>79</v>
      </c>
      <c r="AL11" s="74" t="s">
        <v>80</v>
      </c>
      <c r="AM11" s="74" t="s">
        <v>81</v>
      </c>
      <c r="AN11" s="74" t="s">
        <v>82</v>
      </c>
      <c r="AO11" s="74" t="s">
        <v>83</v>
      </c>
      <c r="AP11" s="74" t="s">
        <v>84</v>
      </c>
      <c r="AQ11" s="74" t="s">
        <v>85</v>
      </c>
      <c r="AR11" s="74" t="s">
        <v>86</v>
      </c>
      <c r="AS11" s="74" t="s">
        <v>101</v>
      </c>
      <c r="AT11" s="74" t="s">
        <v>102</v>
      </c>
      <c r="AU11" s="74" t="s">
        <v>103</v>
      </c>
      <c r="AV11" s="74" t="s">
        <v>104</v>
      </c>
      <c r="AW11" s="74" t="s">
        <v>105</v>
      </c>
      <c r="AX11" s="74" t="s">
        <v>106</v>
      </c>
      <c r="AY11" s="74" t="s">
        <v>107</v>
      </c>
      <c r="AZ11" s="74" t="s">
        <v>108</v>
      </c>
      <c r="BA11" s="74" t="s">
        <v>109</v>
      </c>
      <c r="BB11" s="74" t="s">
        <v>110</v>
      </c>
      <c r="BC11" s="74" t="s">
        <v>111</v>
      </c>
      <c r="BD11" s="74" t="s">
        <v>112</v>
      </c>
      <c r="BE11" s="74" t="s">
        <v>113</v>
      </c>
      <c r="BF11" s="74" t="s">
        <v>114</v>
      </c>
      <c r="BG11" s="74" t="s">
        <v>115</v>
      </c>
      <c r="BH11" s="74" t="s">
        <v>116</v>
      </c>
      <c r="BI11" s="74" t="s">
        <v>117</v>
      </c>
      <c r="BJ11" s="74" t="s">
        <v>118</v>
      </c>
      <c r="BK11" s="74" t="s">
        <v>119</v>
      </c>
      <c r="BL11" s="74" t="s">
        <v>120</v>
      </c>
      <c r="BM11" s="74" t="s">
        <v>121</v>
      </c>
      <c r="BN11" s="74" t="s">
        <v>122</v>
      </c>
      <c r="BO11" s="74" t="s">
        <v>123</v>
      </c>
      <c r="BP11" s="74" t="s">
        <v>124</v>
      </c>
      <c r="BQ11" s="74" t="s">
        <v>125</v>
      </c>
      <c r="BR11" s="74" t="s">
        <v>126</v>
      </c>
      <c r="BS11" s="74" t="s">
        <v>127</v>
      </c>
      <c r="BT11" s="74" t="s">
        <v>128</v>
      </c>
      <c r="BU11" s="74" t="s">
        <v>129</v>
      </c>
      <c r="BV11" s="74" t="s">
        <v>130</v>
      </c>
      <c r="BW11" s="74" t="s">
        <v>131</v>
      </c>
      <c r="BX11" s="74" t="s">
        <v>132</v>
      </c>
      <c r="BY11" s="74" t="s">
        <v>133</v>
      </c>
      <c r="BZ11" s="74" t="s">
        <v>134</v>
      </c>
      <c r="CA11" s="74" t="s">
        <v>135</v>
      </c>
      <c r="CB11" s="74" t="s">
        <v>136</v>
      </c>
      <c r="CC11" s="74" t="s">
        <v>137</v>
      </c>
      <c r="CD11" s="74" t="s">
        <v>138</v>
      </c>
      <c r="CE11" s="74" t="s">
        <v>139</v>
      </c>
      <c r="CF11" s="74" t="s">
        <v>140</v>
      </c>
      <c r="CG11" s="74" t="s">
        <v>141</v>
      </c>
      <c r="CH11" s="74" t="s">
        <v>142</v>
      </c>
      <c r="CI11" s="74" t="s">
        <v>143</v>
      </c>
      <c r="CJ11" s="74" t="s">
        <v>144</v>
      </c>
      <c r="CK11" s="74" t="s">
        <v>145</v>
      </c>
      <c r="CL11" s="74" t="s">
        <v>146</v>
      </c>
      <c r="CM11" s="74" t="s">
        <v>147</v>
      </c>
      <c r="CN11" s="74" t="s">
        <v>148</v>
      </c>
      <c r="CO11" s="74" t="s">
        <v>149</v>
      </c>
      <c r="CP11" s="74" t="s">
        <v>150</v>
      </c>
      <c r="CQ11" s="74" t="s">
        <v>151</v>
      </c>
      <c r="CR11" s="74" t="s">
        <v>152</v>
      </c>
      <c r="CS11" s="74" t="s">
        <v>153</v>
      </c>
      <c r="CT11" s="74" t="s">
        <v>154</v>
      </c>
      <c r="CU11" s="75" t="s">
        <v>155</v>
      </c>
    </row>
    <row r="12" spans="1:99" ht="30" customHeight="1" x14ac:dyDescent="0.25">
      <c r="A12" s="46"/>
      <c r="B12" s="216" t="s">
        <v>49</v>
      </c>
      <c r="C12" s="127"/>
      <c r="D12" s="128"/>
      <c r="E12" s="129"/>
      <c r="F12" s="130"/>
      <c r="G12" s="131">
        <f>YEAR('Étape 5'!$F12)</f>
        <v>1900</v>
      </c>
      <c r="H12" s="131">
        <f>WEEKNUM($F12)</f>
        <v>0</v>
      </c>
      <c r="I12" s="131"/>
      <c r="J12" s="131">
        <f t="shared" ref="J12:J16" si="8">YEAR(L12)</f>
        <v>1900</v>
      </c>
      <c r="K12" s="131">
        <f>WEEKNUM($L12)</f>
        <v>0</v>
      </c>
      <c r="L12" s="218">
        <f>IF(F12= "",0,F12+I12)</f>
        <v>0</v>
      </c>
      <c r="M12" s="222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5"/>
    </row>
    <row r="13" spans="1:99" ht="30" customHeight="1" x14ac:dyDescent="0.25">
      <c r="A13" s="46"/>
      <c r="B13" s="217" t="s">
        <v>50</v>
      </c>
      <c r="C13" s="49"/>
      <c r="D13" s="132" t="s">
        <v>28</v>
      </c>
      <c r="E13" s="133">
        <v>0</v>
      </c>
      <c r="F13" s="134">
        <v>44682</v>
      </c>
      <c r="G13" s="34">
        <f>YEAR('Étape 5'!$F13)</f>
        <v>2022</v>
      </c>
      <c r="H13" s="83">
        <f t="shared" ref="H13:H16" si="9">WEEKNUM($F13)</f>
        <v>19</v>
      </c>
      <c r="I13" s="34">
        <v>364</v>
      </c>
      <c r="J13" s="34">
        <f t="shared" si="8"/>
        <v>2023</v>
      </c>
      <c r="K13" s="83">
        <f t="shared" ref="K13:K16" si="10">WEEKNUM($L13)</f>
        <v>18</v>
      </c>
      <c r="L13" s="219">
        <f t="shared" ref="L13:L16" si="11">IF(F13= "",0,F13+I13)</f>
        <v>45046</v>
      </c>
      <c r="M13" s="222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5"/>
    </row>
    <row r="14" spans="1:99" ht="30" customHeight="1" x14ac:dyDescent="0.25">
      <c r="A14" s="46"/>
      <c r="B14" s="217" t="s">
        <v>51</v>
      </c>
      <c r="C14" s="49"/>
      <c r="D14" s="132" t="s">
        <v>28</v>
      </c>
      <c r="E14" s="135">
        <v>0</v>
      </c>
      <c r="F14" s="134">
        <v>44682</v>
      </c>
      <c r="G14" s="34">
        <f>YEAR('Étape 5'!$F14)</f>
        <v>2022</v>
      </c>
      <c r="H14" s="83">
        <f t="shared" si="9"/>
        <v>19</v>
      </c>
      <c r="I14" s="34">
        <v>364</v>
      </c>
      <c r="J14" s="34">
        <f t="shared" si="8"/>
        <v>2023</v>
      </c>
      <c r="K14" s="83">
        <f t="shared" si="10"/>
        <v>18</v>
      </c>
      <c r="L14" s="219">
        <f t="shared" si="11"/>
        <v>45046</v>
      </c>
      <c r="M14" s="222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5"/>
    </row>
    <row r="15" spans="1:99" ht="30" customHeight="1" x14ac:dyDescent="0.25">
      <c r="A15" s="276"/>
      <c r="B15" s="217" t="s">
        <v>52</v>
      </c>
      <c r="C15" s="49"/>
      <c r="D15" s="132" t="s">
        <v>28</v>
      </c>
      <c r="E15" s="135">
        <v>0</v>
      </c>
      <c r="F15" s="134">
        <v>44682</v>
      </c>
      <c r="G15" s="34">
        <f>YEAR('Étape 5'!$F15)</f>
        <v>2022</v>
      </c>
      <c r="H15" s="83">
        <f t="shared" si="9"/>
        <v>19</v>
      </c>
      <c r="I15" s="34">
        <v>364</v>
      </c>
      <c r="J15" s="34">
        <f t="shared" si="8"/>
        <v>2023</v>
      </c>
      <c r="K15" s="83">
        <f t="shared" si="10"/>
        <v>18</v>
      </c>
      <c r="L15" s="219">
        <f t="shared" si="11"/>
        <v>45046</v>
      </c>
      <c r="M15" s="222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5"/>
    </row>
    <row r="16" spans="1:99" ht="30" customHeight="1" x14ac:dyDescent="0.25">
      <c r="A16" s="276"/>
      <c r="B16" s="217" t="s">
        <v>53</v>
      </c>
      <c r="C16" s="49"/>
      <c r="D16" s="132" t="s">
        <v>29</v>
      </c>
      <c r="E16" s="135">
        <v>0</v>
      </c>
      <c r="F16" s="134">
        <v>44317</v>
      </c>
      <c r="G16" s="34">
        <f>YEAR('Étape 5'!$F16)</f>
        <v>2021</v>
      </c>
      <c r="H16" s="83">
        <f t="shared" si="9"/>
        <v>18</v>
      </c>
      <c r="I16" s="34">
        <v>364</v>
      </c>
      <c r="J16" s="34">
        <f t="shared" si="8"/>
        <v>2022</v>
      </c>
      <c r="K16" s="83">
        <f t="shared" si="10"/>
        <v>18</v>
      </c>
      <c r="L16" s="219">
        <f t="shared" si="11"/>
        <v>44681</v>
      </c>
      <c r="M16" s="222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5"/>
    </row>
    <row r="17" spans="1:99" ht="24.95" customHeight="1" x14ac:dyDescent="0.25">
      <c r="A17" s="276"/>
      <c r="B17" s="168" t="s">
        <v>171</v>
      </c>
      <c r="C17" s="18"/>
      <c r="D17" s="136"/>
      <c r="E17" s="137">
        <f>SUBTOTAL(101,Tableau5[%
Avancement])</f>
        <v>0</v>
      </c>
      <c r="F17" s="136"/>
      <c r="G17" s="136"/>
      <c r="H17" s="136"/>
      <c r="I17" s="136"/>
      <c r="J17" s="136"/>
      <c r="K17" s="136"/>
      <c r="L17" s="87"/>
      <c r="M17" s="209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9"/>
    </row>
    <row r="18" spans="1:99" ht="24.95" customHeight="1" x14ac:dyDescent="0.25">
      <c r="A18" s="276"/>
      <c r="B18" s="168"/>
      <c r="C18" s="18"/>
      <c r="D18" s="35"/>
      <c r="E18" s="42"/>
      <c r="F18" s="93"/>
      <c r="G18" s="87"/>
      <c r="H18" s="87"/>
      <c r="I18" s="87"/>
      <c r="J18" s="87"/>
      <c r="K18" s="87"/>
      <c r="L18" s="174"/>
      <c r="M18" s="195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73"/>
    </row>
    <row r="19" spans="1:99" ht="24.95" customHeight="1" x14ac:dyDescent="0.25">
      <c r="A19" s="276"/>
      <c r="B19" s="167"/>
      <c r="C19" s="49"/>
      <c r="D19" s="31"/>
      <c r="E19" s="32"/>
      <c r="F19" s="92"/>
      <c r="G19" s="34"/>
      <c r="H19" s="34"/>
      <c r="I19" s="34"/>
      <c r="J19" s="34"/>
      <c r="K19" s="34"/>
      <c r="L19" s="174"/>
      <c r="M19" s="209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9"/>
    </row>
    <row r="20" spans="1:99" ht="24.95" customHeight="1" x14ac:dyDescent="0.25">
      <c r="A20" s="276"/>
      <c r="B20" s="167"/>
      <c r="C20" s="49"/>
      <c r="D20" s="31"/>
      <c r="E20" s="32"/>
      <c r="F20" s="92"/>
      <c r="G20" s="34"/>
      <c r="H20" s="34"/>
      <c r="I20" s="34"/>
      <c r="J20" s="34"/>
      <c r="K20" s="34"/>
      <c r="L20" s="174"/>
      <c r="M20" s="223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</row>
    <row r="21" spans="1:99" ht="24.95" customHeight="1" x14ac:dyDescent="0.25">
      <c r="B21" s="113"/>
      <c r="C21" s="18"/>
      <c r="D21" s="35"/>
      <c r="E21" s="42"/>
      <c r="F21" s="93"/>
      <c r="G21" s="87"/>
      <c r="H21" s="87"/>
      <c r="I21" s="87"/>
      <c r="J21" s="87"/>
      <c r="K21" s="87"/>
      <c r="L21" s="174"/>
    </row>
    <row r="22" spans="1:99" ht="24.95" customHeight="1" x14ac:dyDescent="0.25">
      <c r="B22" s="94"/>
      <c r="C22" s="30"/>
      <c r="D22" s="31"/>
      <c r="E22" s="36"/>
      <c r="F22" s="92"/>
      <c r="G22" s="34"/>
      <c r="H22" s="34"/>
      <c r="I22" s="34"/>
      <c r="J22" s="34"/>
      <c r="K22" s="34"/>
      <c r="L22" s="174" t="str">
        <f t="shared" ref="L22" si="12">IF(F22= "", "",F22+I22)</f>
        <v/>
      </c>
    </row>
    <row r="23" spans="1:99" ht="24.95" customHeight="1" x14ac:dyDescent="0.25">
      <c r="B23" s="94"/>
      <c r="C23" s="38"/>
      <c r="D23" s="31"/>
      <c r="E23" s="36"/>
      <c r="F23" s="92"/>
      <c r="G23" s="34"/>
      <c r="H23" s="34"/>
      <c r="I23" s="34"/>
      <c r="J23" s="34"/>
      <c r="K23" s="34"/>
      <c r="L23" s="174" t="str">
        <f>IF(F23= "", "",F23+I23)</f>
        <v/>
      </c>
    </row>
    <row r="24" spans="1:99" ht="24.95" customHeight="1" x14ac:dyDescent="0.25">
      <c r="B24" s="94"/>
      <c r="C24" s="38"/>
      <c r="D24" s="31"/>
      <c r="E24" s="36"/>
      <c r="F24" s="33"/>
      <c r="G24" s="34"/>
      <c r="H24" s="34"/>
      <c r="I24" s="34"/>
      <c r="J24" s="34"/>
      <c r="K24" s="34"/>
      <c r="L24" s="174"/>
    </row>
    <row r="25" spans="1:99" ht="24.95" customHeight="1" x14ac:dyDescent="0.25">
      <c r="B25" s="94"/>
      <c r="C25" s="38"/>
      <c r="D25" s="31"/>
      <c r="E25" s="36"/>
      <c r="F25" s="33"/>
      <c r="G25" s="34"/>
      <c r="H25" s="34"/>
      <c r="I25" s="34"/>
      <c r="J25" s="34"/>
      <c r="K25" s="34"/>
      <c r="L25" s="174"/>
    </row>
    <row r="26" spans="1:99" ht="24.95" customHeight="1" x14ac:dyDescent="0.25">
      <c r="B26" s="94"/>
      <c r="C26" s="38"/>
      <c r="D26" s="31"/>
      <c r="E26" s="36"/>
      <c r="F26" s="33"/>
      <c r="G26" s="34"/>
      <c r="H26" s="34"/>
      <c r="I26" s="34"/>
      <c r="J26" s="34"/>
      <c r="K26" s="34"/>
      <c r="L26" s="174"/>
    </row>
    <row r="27" spans="1:99" ht="24.95" customHeight="1" x14ac:dyDescent="0.25">
      <c r="B27" s="94"/>
      <c r="C27" s="38"/>
      <c r="D27" s="31"/>
      <c r="E27" s="36"/>
      <c r="F27" s="33"/>
      <c r="G27" s="34"/>
      <c r="H27" s="34"/>
      <c r="I27" s="34"/>
      <c r="J27" s="34"/>
      <c r="K27" s="34"/>
      <c r="L27" s="174"/>
    </row>
    <row r="28" spans="1:99" ht="24.95" customHeight="1" x14ac:dyDescent="0.25">
      <c r="B28" s="94"/>
      <c r="C28" s="38"/>
      <c r="D28" s="31"/>
      <c r="E28" s="36"/>
      <c r="F28" s="33"/>
      <c r="G28" s="34"/>
      <c r="H28" s="34"/>
      <c r="I28" s="34"/>
      <c r="J28" s="34"/>
      <c r="K28" s="34"/>
      <c r="L28" s="174"/>
    </row>
    <row r="29" spans="1:99" ht="24.95" customHeight="1" x14ac:dyDescent="0.25">
      <c r="B29" s="113"/>
      <c r="C29" s="57"/>
      <c r="D29" s="57"/>
      <c r="E29" s="57"/>
      <c r="F29" s="57"/>
      <c r="G29" s="57"/>
      <c r="H29" s="57"/>
      <c r="I29" s="57"/>
      <c r="J29" s="57"/>
      <c r="K29" s="57"/>
      <c r="L29" s="18"/>
    </row>
    <row r="30" spans="1:99" ht="24.95" customHeight="1" x14ac:dyDescent="0.25">
      <c r="B30" s="166"/>
      <c r="C30" s="25"/>
      <c r="D30" s="25"/>
      <c r="E30" s="25"/>
      <c r="F30" s="25"/>
      <c r="G30" s="25"/>
      <c r="H30" s="25"/>
      <c r="I30" s="25"/>
      <c r="J30" s="25"/>
      <c r="K30" s="25"/>
      <c r="L30" s="166"/>
    </row>
    <row r="31" spans="1:99" ht="24.95" customHeight="1" x14ac:dyDescent="0.25">
      <c r="B31" s="166"/>
      <c r="C31" s="25"/>
      <c r="D31" s="25"/>
      <c r="E31" s="25"/>
      <c r="F31" s="25"/>
      <c r="G31" s="25"/>
      <c r="H31" s="25"/>
      <c r="I31" s="25"/>
      <c r="J31" s="25"/>
      <c r="K31" s="25"/>
      <c r="L31" s="166"/>
    </row>
    <row r="32" spans="1:99" ht="24.95" customHeight="1" x14ac:dyDescent="0.25">
      <c r="B32" s="166"/>
      <c r="C32" s="25"/>
      <c r="D32" s="25"/>
      <c r="E32" s="25"/>
      <c r="F32" s="25"/>
      <c r="G32" s="25"/>
      <c r="H32" s="25"/>
      <c r="I32" s="25"/>
      <c r="J32" s="25"/>
      <c r="K32" s="25"/>
      <c r="L32" s="166"/>
    </row>
    <row r="33" spans="14:15" ht="24.95" customHeight="1" x14ac:dyDescent="0.25"/>
    <row r="34" spans="14:15" ht="24.95" customHeight="1" x14ac:dyDescent="0.25"/>
    <row r="35" spans="14:15" ht="24.95" customHeight="1" x14ac:dyDescent="0.25"/>
    <row r="36" spans="14:15" ht="24.95" customHeight="1" x14ac:dyDescent="0.25"/>
    <row r="37" spans="14:15" ht="24.95" customHeight="1" x14ac:dyDescent="0.25"/>
    <row r="38" spans="14:15" ht="24.95" customHeight="1" x14ac:dyDescent="0.25"/>
    <row r="39" spans="14:15" ht="24.95" customHeight="1" x14ac:dyDescent="0.25"/>
    <row r="40" spans="14:15" ht="24.95" customHeight="1" x14ac:dyDescent="0.25"/>
    <row r="41" spans="14:15" ht="24.95" customHeight="1" x14ac:dyDescent="0.25"/>
    <row r="42" spans="14:15" ht="24.95" customHeight="1" x14ac:dyDescent="0.25"/>
    <row r="43" spans="14:15" ht="24.95" customHeight="1" x14ac:dyDescent="0.25"/>
    <row r="44" spans="14:15" ht="24.95" customHeight="1" x14ac:dyDescent="0.25"/>
    <row r="45" spans="14:15" ht="24.95" customHeight="1" x14ac:dyDescent="0.25">
      <c r="N45" s="26"/>
      <c r="O45" s="26"/>
    </row>
    <row r="46" spans="14:15" ht="15.95" customHeight="1" x14ac:dyDescent="0.25">
      <c r="N46" s="26"/>
      <c r="O46" s="26"/>
    </row>
    <row r="47" spans="14:15" ht="15.95" customHeight="1" x14ac:dyDescent="0.25">
      <c r="N47" s="26"/>
      <c r="O47" s="26"/>
    </row>
    <row r="48" spans="14:15" ht="15.95" customHeight="1" x14ac:dyDescent="0.25">
      <c r="N48" s="26"/>
      <c r="O48" s="26"/>
    </row>
    <row r="49" spans="14:15" ht="15.95" customHeight="1" x14ac:dyDescent="0.25">
      <c r="N49" s="26"/>
      <c r="O49" s="26"/>
    </row>
    <row r="50" spans="14:15" ht="15.95" customHeight="1" x14ac:dyDescent="0.25">
      <c r="N50" s="26"/>
      <c r="O50" s="26"/>
    </row>
    <row r="51" spans="14:15" ht="15.95" customHeight="1" x14ac:dyDescent="0.25">
      <c r="N51" s="26"/>
      <c r="O51" s="26"/>
    </row>
    <row r="52" spans="14:15" ht="15.95" customHeight="1" x14ac:dyDescent="0.25">
      <c r="N52" s="26"/>
      <c r="O52" s="26"/>
    </row>
  </sheetData>
  <mergeCells count="7">
    <mergeCell ref="M6:CU6"/>
    <mergeCell ref="B8:C8"/>
    <mergeCell ref="A15:A20"/>
    <mergeCell ref="B1:L1"/>
    <mergeCell ref="C4:E4"/>
    <mergeCell ref="C6:D6"/>
    <mergeCell ref="A2:A10"/>
  </mergeCells>
  <conditionalFormatting sqref="L1:L16 L18:L1048576">
    <cfRule type="cellIs" dxfId="199" priority="12" operator="equal">
      <formula>0</formula>
    </cfRule>
  </conditionalFormatting>
  <dataValidations count="1">
    <dataValidation type="list" allowBlank="1" showInputMessage="1" showErrorMessage="1" sqref="D12:D16 D18:D28" xr:uid="{8EDB3B8D-95DE-6A42-8B84-2153F123F904}">
      <formula1>"Oui,Non"</formula1>
    </dataValidation>
  </dataValidations>
  <pageMargins left="0.25" right="0.25" top="0.3888888888888889" bottom="0.3611111111111111" header="0.3" footer="0.3"/>
  <pageSetup paperSize="5" orientation="landscape" horizontalDpi="0" verticalDpi="0"/>
  <ignoredErrors>
    <ignoredError sqref="A1" numberStoredAsText="1"/>
  </ignoredErrors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Tableau de bord</vt:lpstr>
      <vt:lpstr>Étape 1</vt:lpstr>
      <vt:lpstr>Étape 2</vt:lpstr>
      <vt:lpstr>Étape 3</vt:lpstr>
      <vt:lpstr>Étape 4</vt:lpstr>
      <vt:lpstr>Étape 5</vt:lpstr>
      <vt:lpstr>'Étape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Helene Gervais</cp:lastModifiedBy>
  <dcterms:created xsi:type="dcterms:W3CDTF">2022-03-31T23:32:58Z</dcterms:created>
  <dcterms:modified xsi:type="dcterms:W3CDTF">2022-06-08T15:29:43Z</dcterms:modified>
</cp:coreProperties>
</file>